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ew folder (53)\"/>
    </mc:Choice>
  </mc:AlternateContent>
  <xr:revisionPtr revIDLastSave="0" documentId="13_ncr:1_{2099D94F-CA39-4795-9F0D-BD8CC04543FE}" xr6:coauthVersionLast="43" xr6:coauthVersionMax="43" xr10:uidLastSave="{00000000-0000-0000-0000-000000000000}"/>
  <bookViews>
    <workbookView xWindow="28680" yWindow="-120" windowWidth="29040" windowHeight="16440" tabRatio="567" xr2:uid="{00000000-000D-0000-FFFF-FFFF00000000}"/>
  </bookViews>
  <sheets>
    <sheet name="Template" sheetId="13" r:id="rId1"/>
    <sheet name="Example 1st WP of year" sheetId="14" r:id="rId2"/>
    <sheet name="Example 2nd WP of year" sheetId="15" r:id="rId3"/>
    <sheet name="FY19 2712 Payroll L01 Fund Map" sheetId="8" state="hidden" r:id="rId4"/>
    <sheet name="NEBS 130" sheetId="12" state="hidden" r:id="rId5"/>
  </sheets>
  <definedNames>
    <definedName name="_xlnm.Print_Titles" localSheetId="3">'FY19 2712 Payroll L01 Fund Map'!$A:$B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3" i="13" l="1"/>
  <c r="B113" i="13"/>
  <c r="A114" i="13"/>
  <c r="B114" i="13"/>
  <c r="A115" i="13"/>
  <c r="B115" i="13"/>
  <c r="A116" i="13"/>
  <c r="B116" i="13"/>
  <c r="A117" i="13"/>
  <c r="B117" i="13"/>
  <c r="A118" i="13"/>
  <c r="B118" i="13"/>
  <c r="P118" i="13"/>
  <c r="B294" i="13" l="1"/>
  <c r="A294" i="13"/>
  <c r="B293" i="13"/>
  <c r="A293" i="13"/>
  <c r="B292" i="13"/>
  <c r="A292" i="13"/>
  <c r="B291" i="13"/>
  <c r="A291" i="13"/>
  <c r="B290" i="13"/>
  <c r="A290" i="13"/>
  <c r="B289" i="13"/>
  <c r="A289" i="13"/>
  <c r="B288" i="13"/>
  <c r="A288" i="13"/>
  <c r="B287" i="13"/>
  <c r="A287" i="13"/>
  <c r="B286" i="13"/>
  <c r="A286" i="13"/>
  <c r="B285" i="13"/>
  <c r="A285" i="13"/>
  <c r="B284" i="13"/>
  <c r="A284" i="13"/>
  <c r="B283" i="13"/>
  <c r="A283" i="13"/>
  <c r="B282" i="13"/>
  <c r="A282" i="13"/>
  <c r="B281" i="13"/>
  <c r="A281" i="13"/>
  <c r="B280" i="13"/>
  <c r="A280" i="13"/>
  <c r="B279" i="13"/>
  <c r="A279" i="13"/>
  <c r="B278" i="13"/>
  <c r="A278" i="13"/>
  <c r="B277" i="13"/>
  <c r="A277" i="13"/>
  <c r="B276" i="13"/>
  <c r="A276" i="13"/>
  <c r="B275" i="13"/>
  <c r="A275" i="13"/>
  <c r="B274" i="13"/>
  <c r="A274" i="13"/>
  <c r="B273" i="13"/>
  <c r="A273" i="13"/>
  <c r="B272" i="13"/>
  <c r="A272" i="13"/>
  <c r="B271" i="13"/>
  <c r="A271" i="13"/>
  <c r="B270" i="13"/>
  <c r="A270" i="13"/>
  <c r="B269" i="13"/>
  <c r="A269" i="13"/>
  <c r="B268" i="13"/>
  <c r="A268" i="13"/>
  <c r="B267" i="13"/>
  <c r="A267" i="13"/>
  <c r="B266" i="13"/>
  <c r="A266" i="13"/>
  <c r="B265" i="13"/>
  <c r="A265" i="13"/>
  <c r="B264" i="13"/>
  <c r="A264" i="13"/>
  <c r="B263" i="13"/>
  <c r="A263" i="13"/>
  <c r="B262" i="13"/>
  <c r="A262" i="13"/>
  <c r="B261" i="13"/>
  <c r="A261" i="13"/>
  <c r="B260" i="13"/>
  <c r="A260" i="13"/>
  <c r="B259" i="13"/>
  <c r="A259" i="13"/>
  <c r="B258" i="13"/>
  <c r="A258" i="13"/>
  <c r="B257" i="13"/>
  <c r="A257" i="13"/>
  <c r="B256" i="13"/>
  <c r="A256" i="13"/>
  <c r="B255" i="13"/>
  <c r="A255" i="13"/>
  <c r="B254" i="13"/>
  <c r="A254" i="13"/>
  <c r="B253" i="13"/>
  <c r="A253" i="13"/>
  <c r="B252" i="13"/>
  <c r="A252" i="13"/>
  <c r="B251" i="13"/>
  <c r="A251" i="13"/>
  <c r="B250" i="13"/>
  <c r="A250" i="13"/>
  <c r="B249" i="13"/>
  <c r="A249" i="13"/>
  <c r="B235" i="13"/>
  <c r="A235" i="13"/>
  <c r="B234" i="13"/>
  <c r="A234" i="13"/>
  <c r="B233" i="13"/>
  <c r="A233" i="13"/>
  <c r="B232" i="13"/>
  <c r="A232" i="13"/>
  <c r="B231" i="13"/>
  <c r="A231" i="13"/>
  <c r="B230" i="13"/>
  <c r="A230" i="13"/>
  <c r="B229" i="13"/>
  <c r="A229" i="13"/>
  <c r="B228" i="13"/>
  <c r="A228" i="13"/>
  <c r="B227" i="13"/>
  <c r="A227" i="13"/>
  <c r="B226" i="13"/>
  <c r="A226" i="13"/>
  <c r="B225" i="13"/>
  <c r="A225" i="13"/>
  <c r="B224" i="13"/>
  <c r="A224" i="13"/>
  <c r="B223" i="13"/>
  <c r="A223" i="13"/>
  <c r="B222" i="13"/>
  <c r="A222" i="13"/>
  <c r="B221" i="13"/>
  <c r="A221" i="13"/>
  <c r="B220" i="13"/>
  <c r="A220" i="13"/>
  <c r="B219" i="13"/>
  <c r="A219" i="13"/>
  <c r="B218" i="13"/>
  <c r="A218" i="13"/>
  <c r="B217" i="13"/>
  <c r="A217" i="13"/>
  <c r="B216" i="13"/>
  <c r="A216" i="13"/>
  <c r="B215" i="13"/>
  <c r="A215" i="13"/>
  <c r="B214" i="13"/>
  <c r="A214" i="13"/>
  <c r="B213" i="13"/>
  <c r="A213" i="13"/>
  <c r="B212" i="13"/>
  <c r="A212" i="13"/>
  <c r="B211" i="13"/>
  <c r="A211" i="13"/>
  <c r="B210" i="13"/>
  <c r="A210" i="13"/>
  <c r="B209" i="13"/>
  <c r="A209" i="13"/>
  <c r="B208" i="13"/>
  <c r="A208" i="13"/>
  <c r="B207" i="13"/>
  <c r="A207" i="13"/>
  <c r="B206" i="13"/>
  <c r="A206" i="13"/>
  <c r="B205" i="13"/>
  <c r="A205" i="13"/>
  <c r="B204" i="13"/>
  <c r="A204" i="13"/>
  <c r="B203" i="13"/>
  <c r="A203" i="13"/>
  <c r="B202" i="13"/>
  <c r="A202" i="13"/>
  <c r="B201" i="13"/>
  <c r="A201" i="13"/>
  <c r="B200" i="13"/>
  <c r="A200" i="13"/>
  <c r="B199" i="13"/>
  <c r="A199" i="13"/>
  <c r="B198" i="13"/>
  <c r="A198" i="13"/>
  <c r="B197" i="13"/>
  <c r="A197" i="13"/>
  <c r="B196" i="13"/>
  <c r="A196" i="13"/>
  <c r="B195" i="13"/>
  <c r="A195" i="13"/>
  <c r="B194" i="13"/>
  <c r="A194" i="13"/>
  <c r="B193" i="13"/>
  <c r="A193" i="13"/>
  <c r="B192" i="13"/>
  <c r="A192" i="13"/>
  <c r="B191" i="13"/>
  <c r="A191" i="13"/>
  <c r="B190" i="13"/>
  <c r="A190" i="13"/>
  <c r="B177" i="13"/>
  <c r="A177" i="13"/>
  <c r="B176" i="13"/>
  <c r="A176" i="13"/>
  <c r="B175" i="13"/>
  <c r="A175" i="13"/>
  <c r="B174" i="13"/>
  <c r="A174" i="13"/>
  <c r="B173" i="13"/>
  <c r="A173" i="13"/>
  <c r="B172" i="13"/>
  <c r="A172" i="13"/>
  <c r="B171" i="13"/>
  <c r="A171" i="13"/>
  <c r="B170" i="13"/>
  <c r="A170" i="13"/>
  <c r="B169" i="13"/>
  <c r="A169" i="13"/>
  <c r="B168" i="13"/>
  <c r="A168" i="13"/>
  <c r="B167" i="13"/>
  <c r="A167" i="13"/>
  <c r="B166" i="13"/>
  <c r="A166" i="13"/>
  <c r="B165" i="13"/>
  <c r="A165" i="13"/>
  <c r="B164" i="13"/>
  <c r="A164" i="13"/>
  <c r="B163" i="13"/>
  <c r="A163" i="13"/>
  <c r="B162" i="13"/>
  <c r="A162" i="13"/>
  <c r="B161" i="13"/>
  <c r="A161" i="13"/>
  <c r="B160" i="13"/>
  <c r="A160" i="13"/>
  <c r="B159" i="13"/>
  <c r="A159" i="13"/>
  <c r="B158" i="13"/>
  <c r="A158" i="13"/>
  <c r="B157" i="13"/>
  <c r="A157" i="13"/>
  <c r="B156" i="13"/>
  <c r="A156" i="13"/>
  <c r="B155" i="13"/>
  <c r="A155" i="13"/>
  <c r="B154" i="13"/>
  <c r="A154" i="13"/>
  <c r="B153" i="13"/>
  <c r="A153" i="13"/>
  <c r="B152" i="13"/>
  <c r="A152" i="13"/>
  <c r="B151" i="13"/>
  <c r="A151" i="13"/>
  <c r="B150" i="13"/>
  <c r="A150" i="13"/>
  <c r="B149" i="13"/>
  <c r="A149" i="13"/>
  <c r="B148" i="13"/>
  <c r="A148" i="13"/>
  <c r="B147" i="13"/>
  <c r="A147" i="13"/>
  <c r="B146" i="13"/>
  <c r="A146" i="13"/>
  <c r="B145" i="13"/>
  <c r="A145" i="13"/>
  <c r="B144" i="13"/>
  <c r="A144" i="13"/>
  <c r="B143" i="13"/>
  <c r="A143" i="13"/>
  <c r="B142" i="13"/>
  <c r="A142" i="13"/>
  <c r="B141" i="13"/>
  <c r="A141" i="13"/>
  <c r="B140" i="13"/>
  <c r="A140" i="13"/>
  <c r="B139" i="13"/>
  <c r="A139" i="13"/>
  <c r="B138" i="13"/>
  <c r="A138" i="13"/>
  <c r="B137" i="13"/>
  <c r="A137" i="13"/>
  <c r="B136" i="13"/>
  <c r="A136" i="13"/>
  <c r="B135" i="13"/>
  <c r="A135" i="13"/>
  <c r="B134" i="13"/>
  <c r="A134" i="13"/>
  <c r="B133" i="13"/>
  <c r="A133" i="13"/>
  <c r="B132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A132" i="13"/>
  <c r="B73" i="13"/>
  <c r="A73" i="13"/>
  <c r="O234" i="15"/>
  <c r="N234" i="15"/>
  <c r="M234" i="15"/>
  <c r="L234" i="15"/>
  <c r="L236" i="15" s="1"/>
  <c r="K234" i="15"/>
  <c r="J234" i="15"/>
  <c r="I234" i="15"/>
  <c r="H234" i="15"/>
  <c r="G234" i="15"/>
  <c r="F234" i="15"/>
  <c r="E234" i="15"/>
  <c r="D234" i="15"/>
  <c r="D236" i="15" s="1"/>
  <c r="C234" i="15"/>
  <c r="P233" i="15"/>
  <c r="P232" i="15"/>
  <c r="P231" i="15"/>
  <c r="P230" i="15"/>
  <c r="P229" i="15"/>
  <c r="P228" i="15"/>
  <c r="P227" i="15"/>
  <c r="P226" i="15"/>
  <c r="P225" i="15"/>
  <c r="P224" i="15"/>
  <c r="P223" i="15"/>
  <c r="P222" i="15"/>
  <c r="P221" i="15"/>
  <c r="P220" i="15"/>
  <c r="P219" i="15"/>
  <c r="P218" i="15"/>
  <c r="P217" i="15"/>
  <c r="P216" i="15"/>
  <c r="P215" i="15"/>
  <c r="P214" i="15"/>
  <c r="P213" i="15"/>
  <c r="P212" i="15"/>
  <c r="P211" i="15"/>
  <c r="P210" i="15"/>
  <c r="P209" i="15"/>
  <c r="P208" i="15"/>
  <c r="P207" i="15"/>
  <c r="P206" i="15"/>
  <c r="P205" i="15"/>
  <c r="P204" i="15"/>
  <c r="P203" i="15"/>
  <c r="P202" i="15"/>
  <c r="P201" i="15"/>
  <c r="P200" i="15"/>
  <c r="P199" i="15"/>
  <c r="P198" i="15"/>
  <c r="P197" i="15"/>
  <c r="P196" i="15"/>
  <c r="P195" i="15"/>
  <c r="P194" i="15"/>
  <c r="P193" i="15"/>
  <c r="P192" i="15"/>
  <c r="P191" i="15"/>
  <c r="P190" i="15"/>
  <c r="P189" i="15"/>
  <c r="P188" i="15"/>
  <c r="O186" i="15"/>
  <c r="N186" i="15"/>
  <c r="M186" i="15"/>
  <c r="M236" i="15" s="1"/>
  <c r="L186" i="15"/>
  <c r="K186" i="15"/>
  <c r="J186" i="15"/>
  <c r="I186" i="15"/>
  <c r="I236" i="15" s="1"/>
  <c r="H186" i="15"/>
  <c r="G186" i="15"/>
  <c r="F186" i="15"/>
  <c r="E186" i="15"/>
  <c r="D186" i="15"/>
  <c r="C186" i="15"/>
  <c r="P185" i="15"/>
  <c r="P184" i="15"/>
  <c r="P183" i="15"/>
  <c r="O175" i="15"/>
  <c r="O292" i="15" s="1"/>
  <c r="N175" i="15"/>
  <c r="N292" i="15" s="1"/>
  <c r="M175" i="15"/>
  <c r="M292" i="15" s="1"/>
  <c r="L175" i="15"/>
  <c r="L292" i="15" s="1"/>
  <c r="K175" i="15"/>
  <c r="K292" i="15" s="1"/>
  <c r="J175" i="15"/>
  <c r="J292" i="15" s="1"/>
  <c r="I175" i="15"/>
  <c r="I292" i="15" s="1"/>
  <c r="H175" i="15"/>
  <c r="H292" i="15" s="1"/>
  <c r="G175" i="15"/>
  <c r="G292" i="15" s="1"/>
  <c r="F175" i="15"/>
  <c r="F292" i="15" s="1"/>
  <c r="E175" i="15"/>
  <c r="E292" i="15" s="1"/>
  <c r="D175" i="15"/>
  <c r="D292" i="15" s="1"/>
  <c r="C175" i="15"/>
  <c r="C292" i="15" s="1"/>
  <c r="O174" i="15"/>
  <c r="O291" i="15" s="1"/>
  <c r="N174" i="15"/>
  <c r="N291" i="15" s="1"/>
  <c r="M174" i="15"/>
  <c r="M291" i="15" s="1"/>
  <c r="L174" i="15"/>
  <c r="L291" i="15" s="1"/>
  <c r="K174" i="15"/>
  <c r="K291" i="15" s="1"/>
  <c r="J174" i="15"/>
  <c r="J291" i="15" s="1"/>
  <c r="I174" i="15"/>
  <c r="I291" i="15" s="1"/>
  <c r="H174" i="15"/>
  <c r="H291" i="15" s="1"/>
  <c r="G174" i="15"/>
  <c r="G291" i="15" s="1"/>
  <c r="F174" i="15"/>
  <c r="F291" i="15" s="1"/>
  <c r="E174" i="15"/>
  <c r="E291" i="15" s="1"/>
  <c r="D174" i="15"/>
  <c r="D291" i="15" s="1"/>
  <c r="C174" i="15"/>
  <c r="C291" i="15" s="1"/>
  <c r="O173" i="15"/>
  <c r="O290" i="15" s="1"/>
  <c r="N173" i="15"/>
  <c r="N290" i="15" s="1"/>
  <c r="M173" i="15"/>
  <c r="M290" i="15" s="1"/>
  <c r="L173" i="15"/>
  <c r="L290" i="15" s="1"/>
  <c r="K173" i="15"/>
  <c r="K290" i="15" s="1"/>
  <c r="J173" i="15"/>
  <c r="J290" i="15" s="1"/>
  <c r="I173" i="15"/>
  <c r="I290" i="15" s="1"/>
  <c r="H173" i="15"/>
  <c r="H290" i="15" s="1"/>
  <c r="G173" i="15"/>
  <c r="G290" i="15" s="1"/>
  <c r="F173" i="15"/>
  <c r="F290" i="15" s="1"/>
  <c r="E173" i="15"/>
  <c r="E290" i="15" s="1"/>
  <c r="D173" i="15"/>
  <c r="D290" i="15" s="1"/>
  <c r="C173" i="15"/>
  <c r="C290" i="15" s="1"/>
  <c r="O172" i="15"/>
  <c r="O289" i="15" s="1"/>
  <c r="N172" i="15"/>
  <c r="N289" i="15" s="1"/>
  <c r="M172" i="15"/>
  <c r="M289" i="15" s="1"/>
  <c r="L172" i="15"/>
  <c r="L289" i="15" s="1"/>
  <c r="K172" i="15"/>
  <c r="K289" i="15" s="1"/>
  <c r="J172" i="15"/>
  <c r="J289" i="15" s="1"/>
  <c r="I172" i="15"/>
  <c r="I289" i="15" s="1"/>
  <c r="H172" i="15"/>
  <c r="H289" i="15" s="1"/>
  <c r="G172" i="15"/>
  <c r="G289" i="15" s="1"/>
  <c r="F172" i="15"/>
  <c r="F289" i="15" s="1"/>
  <c r="E172" i="15"/>
  <c r="E289" i="15" s="1"/>
  <c r="D172" i="15"/>
  <c r="D289" i="15" s="1"/>
  <c r="C172" i="15"/>
  <c r="C289" i="15" s="1"/>
  <c r="O171" i="15"/>
  <c r="O288" i="15" s="1"/>
  <c r="N171" i="15"/>
  <c r="N288" i="15" s="1"/>
  <c r="M171" i="15"/>
  <c r="M288" i="15" s="1"/>
  <c r="L171" i="15"/>
  <c r="L288" i="15" s="1"/>
  <c r="K171" i="15"/>
  <c r="K288" i="15" s="1"/>
  <c r="J171" i="15"/>
  <c r="J288" i="15" s="1"/>
  <c r="I171" i="15"/>
  <c r="I288" i="15" s="1"/>
  <c r="H171" i="15"/>
  <c r="H288" i="15" s="1"/>
  <c r="G171" i="15"/>
  <c r="G288" i="15" s="1"/>
  <c r="F171" i="15"/>
  <c r="F288" i="15" s="1"/>
  <c r="E171" i="15"/>
  <c r="E288" i="15" s="1"/>
  <c r="D171" i="15"/>
  <c r="D288" i="15" s="1"/>
  <c r="C171" i="15"/>
  <c r="C288" i="15" s="1"/>
  <c r="O170" i="15"/>
  <c r="O287" i="15" s="1"/>
  <c r="N170" i="15"/>
  <c r="N287" i="15" s="1"/>
  <c r="M170" i="15"/>
  <c r="M287" i="15" s="1"/>
  <c r="L170" i="15"/>
  <c r="L287" i="15" s="1"/>
  <c r="K170" i="15"/>
  <c r="K287" i="15" s="1"/>
  <c r="J170" i="15"/>
  <c r="J287" i="15" s="1"/>
  <c r="I170" i="15"/>
  <c r="I287" i="15" s="1"/>
  <c r="H170" i="15"/>
  <c r="H287" i="15" s="1"/>
  <c r="G170" i="15"/>
  <c r="G287" i="15" s="1"/>
  <c r="F170" i="15"/>
  <c r="F287" i="15" s="1"/>
  <c r="E170" i="15"/>
  <c r="E287" i="15" s="1"/>
  <c r="D170" i="15"/>
  <c r="D287" i="15" s="1"/>
  <c r="C170" i="15"/>
  <c r="C287" i="15" s="1"/>
  <c r="O169" i="15"/>
  <c r="O286" i="15" s="1"/>
  <c r="N169" i="15"/>
  <c r="N286" i="15" s="1"/>
  <c r="M169" i="15"/>
  <c r="M286" i="15" s="1"/>
  <c r="L169" i="15"/>
  <c r="L286" i="15" s="1"/>
  <c r="K169" i="15"/>
  <c r="K286" i="15" s="1"/>
  <c r="J169" i="15"/>
  <c r="J286" i="15" s="1"/>
  <c r="I169" i="15"/>
  <c r="I286" i="15" s="1"/>
  <c r="H169" i="15"/>
  <c r="H286" i="15" s="1"/>
  <c r="G169" i="15"/>
  <c r="G286" i="15" s="1"/>
  <c r="F169" i="15"/>
  <c r="F286" i="15" s="1"/>
  <c r="E169" i="15"/>
  <c r="E286" i="15" s="1"/>
  <c r="D169" i="15"/>
  <c r="D286" i="15" s="1"/>
  <c r="C169" i="15"/>
  <c r="C286" i="15" s="1"/>
  <c r="O168" i="15"/>
  <c r="O285" i="15" s="1"/>
  <c r="N168" i="15"/>
  <c r="N285" i="15" s="1"/>
  <c r="M168" i="15"/>
  <c r="M285" i="15" s="1"/>
  <c r="L168" i="15"/>
  <c r="L285" i="15" s="1"/>
  <c r="K168" i="15"/>
  <c r="K285" i="15" s="1"/>
  <c r="J168" i="15"/>
  <c r="J285" i="15" s="1"/>
  <c r="I168" i="15"/>
  <c r="I285" i="15" s="1"/>
  <c r="H168" i="15"/>
  <c r="H285" i="15" s="1"/>
  <c r="G168" i="15"/>
  <c r="G285" i="15" s="1"/>
  <c r="F168" i="15"/>
  <c r="F285" i="15" s="1"/>
  <c r="E168" i="15"/>
  <c r="E285" i="15" s="1"/>
  <c r="D168" i="15"/>
  <c r="D285" i="15" s="1"/>
  <c r="C168" i="15"/>
  <c r="C285" i="15" s="1"/>
  <c r="O167" i="15"/>
  <c r="O284" i="15" s="1"/>
  <c r="N167" i="15"/>
  <c r="N284" i="15" s="1"/>
  <c r="M167" i="15"/>
  <c r="M284" i="15" s="1"/>
  <c r="L167" i="15"/>
  <c r="L284" i="15" s="1"/>
  <c r="K167" i="15"/>
  <c r="K284" i="15" s="1"/>
  <c r="J167" i="15"/>
  <c r="J284" i="15" s="1"/>
  <c r="I167" i="15"/>
  <c r="I284" i="15" s="1"/>
  <c r="H167" i="15"/>
  <c r="H284" i="15" s="1"/>
  <c r="G167" i="15"/>
  <c r="G284" i="15" s="1"/>
  <c r="F167" i="15"/>
  <c r="F284" i="15" s="1"/>
  <c r="E167" i="15"/>
  <c r="E284" i="15" s="1"/>
  <c r="D167" i="15"/>
  <c r="D284" i="15" s="1"/>
  <c r="C167" i="15"/>
  <c r="C284" i="15" s="1"/>
  <c r="O166" i="15"/>
  <c r="O283" i="15" s="1"/>
  <c r="N166" i="15"/>
  <c r="N283" i="15" s="1"/>
  <c r="M166" i="15"/>
  <c r="M283" i="15" s="1"/>
  <c r="L166" i="15"/>
  <c r="L283" i="15" s="1"/>
  <c r="K166" i="15"/>
  <c r="K283" i="15" s="1"/>
  <c r="J166" i="15"/>
  <c r="J283" i="15" s="1"/>
  <c r="I166" i="15"/>
  <c r="I283" i="15" s="1"/>
  <c r="H166" i="15"/>
  <c r="H283" i="15" s="1"/>
  <c r="G166" i="15"/>
  <c r="G283" i="15" s="1"/>
  <c r="F166" i="15"/>
  <c r="F283" i="15" s="1"/>
  <c r="E166" i="15"/>
  <c r="E283" i="15" s="1"/>
  <c r="D166" i="15"/>
  <c r="D283" i="15" s="1"/>
  <c r="C166" i="15"/>
  <c r="C283" i="15" s="1"/>
  <c r="O165" i="15"/>
  <c r="O282" i="15" s="1"/>
  <c r="N165" i="15"/>
  <c r="N282" i="15" s="1"/>
  <c r="M165" i="15"/>
  <c r="M282" i="15" s="1"/>
  <c r="L165" i="15"/>
  <c r="L282" i="15" s="1"/>
  <c r="K165" i="15"/>
  <c r="K282" i="15" s="1"/>
  <c r="J165" i="15"/>
  <c r="J282" i="15" s="1"/>
  <c r="I165" i="15"/>
  <c r="I282" i="15" s="1"/>
  <c r="H165" i="15"/>
  <c r="H282" i="15" s="1"/>
  <c r="G165" i="15"/>
  <c r="G282" i="15" s="1"/>
  <c r="F165" i="15"/>
  <c r="F282" i="15" s="1"/>
  <c r="E165" i="15"/>
  <c r="E282" i="15" s="1"/>
  <c r="D165" i="15"/>
  <c r="D282" i="15" s="1"/>
  <c r="C165" i="15"/>
  <c r="C282" i="15" s="1"/>
  <c r="O164" i="15"/>
  <c r="O281" i="15" s="1"/>
  <c r="N164" i="15"/>
  <c r="N281" i="15" s="1"/>
  <c r="M164" i="15"/>
  <c r="M281" i="15" s="1"/>
  <c r="L164" i="15"/>
  <c r="L281" i="15" s="1"/>
  <c r="K164" i="15"/>
  <c r="K281" i="15" s="1"/>
  <c r="J164" i="15"/>
  <c r="J281" i="15" s="1"/>
  <c r="I164" i="15"/>
  <c r="I281" i="15" s="1"/>
  <c r="H164" i="15"/>
  <c r="H281" i="15" s="1"/>
  <c r="G164" i="15"/>
  <c r="G281" i="15" s="1"/>
  <c r="F164" i="15"/>
  <c r="F281" i="15" s="1"/>
  <c r="E164" i="15"/>
  <c r="E281" i="15" s="1"/>
  <c r="D164" i="15"/>
  <c r="D281" i="15" s="1"/>
  <c r="C164" i="15"/>
  <c r="C281" i="15" s="1"/>
  <c r="O163" i="15"/>
  <c r="O280" i="15" s="1"/>
  <c r="N163" i="15"/>
  <c r="N280" i="15" s="1"/>
  <c r="M163" i="15"/>
  <c r="M280" i="15" s="1"/>
  <c r="L163" i="15"/>
  <c r="L280" i="15" s="1"/>
  <c r="K163" i="15"/>
  <c r="K280" i="15" s="1"/>
  <c r="J163" i="15"/>
  <c r="J280" i="15" s="1"/>
  <c r="I163" i="15"/>
  <c r="I280" i="15" s="1"/>
  <c r="H163" i="15"/>
  <c r="H280" i="15" s="1"/>
  <c r="G163" i="15"/>
  <c r="G280" i="15" s="1"/>
  <c r="F163" i="15"/>
  <c r="F280" i="15" s="1"/>
  <c r="E163" i="15"/>
  <c r="E280" i="15" s="1"/>
  <c r="D163" i="15"/>
  <c r="D280" i="15" s="1"/>
  <c r="C163" i="15"/>
  <c r="C280" i="15" s="1"/>
  <c r="O162" i="15"/>
  <c r="O279" i="15" s="1"/>
  <c r="N162" i="15"/>
  <c r="N279" i="15" s="1"/>
  <c r="M162" i="15"/>
  <c r="M279" i="15" s="1"/>
  <c r="L162" i="15"/>
  <c r="L279" i="15" s="1"/>
  <c r="K162" i="15"/>
  <c r="K279" i="15" s="1"/>
  <c r="J162" i="15"/>
  <c r="J279" i="15" s="1"/>
  <c r="I162" i="15"/>
  <c r="I279" i="15" s="1"/>
  <c r="H162" i="15"/>
  <c r="H279" i="15" s="1"/>
  <c r="G162" i="15"/>
  <c r="G279" i="15" s="1"/>
  <c r="F162" i="15"/>
  <c r="F279" i="15" s="1"/>
  <c r="E162" i="15"/>
  <c r="E279" i="15" s="1"/>
  <c r="D162" i="15"/>
  <c r="D279" i="15" s="1"/>
  <c r="C162" i="15"/>
  <c r="C279" i="15" s="1"/>
  <c r="O161" i="15"/>
  <c r="O278" i="15" s="1"/>
  <c r="N161" i="15"/>
  <c r="N278" i="15" s="1"/>
  <c r="M161" i="15"/>
  <c r="M278" i="15" s="1"/>
  <c r="L161" i="15"/>
  <c r="L278" i="15" s="1"/>
  <c r="K161" i="15"/>
  <c r="K278" i="15" s="1"/>
  <c r="J161" i="15"/>
  <c r="J278" i="15" s="1"/>
  <c r="I161" i="15"/>
  <c r="I278" i="15" s="1"/>
  <c r="H161" i="15"/>
  <c r="H278" i="15" s="1"/>
  <c r="G161" i="15"/>
  <c r="G278" i="15" s="1"/>
  <c r="F161" i="15"/>
  <c r="F278" i="15" s="1"/>
  <c r="E161" i="15"/>
  <c r="E278" i="15" s="1"/>
  <c r="D161" i="15"/>
  <c r="D278" i="15" s="1"/>
  <c r="C161" i="15"/>
  <c r="C278" i="15" s="1"/>
  <c r="O160" i="15"/>
  <c r="O277" i="15" s="1"/>
  <c r="N160" i="15"/>
  <c r="N277" i="15" s="1"/>
  <c r="M160" i="15"/>
  <c r="M277" i="15" s="1"/>
  <c r="L160" i="15"/>
  <c r="L277" i="15" s="1"/>
  <c r="K160" i="15"/>
  <c r="K277" i="15" s="1"/>
  <c r="J160" i="15"/>
  <c r="J277" i="15" s="1"/>
  <c r="I160" i="15"/>
  <c r="I277" i="15" s="1"/>
  <c r="H160" i="15"/>
  <c r="H277" i="15" s="1"/>
  <c r="G160" i="15"/>
  <c r="G277" i="15" s="1"/>
  <c r="F160" i="15"/>
  <c r="F277" i="15" s="1"/>
  <c r="E160" i="15"/>
  <c r="E277" i="15" s="1"/>
  <c r="D160" i="15"/>
  <c r="D277" i="15" s="1"/>
  <c r="C160" i="15"/>
  <c r="C277" i="15" s="1"/>
  <c r="O159" i="15"/>
  <c r="O276" i="15" s="1"/>
  <c r="N159" i="15"/>
  <c r="N276" i="15" s="1"/>
  <c r="M159" i="15"/>
  <c r="M276" i="15" s="1"/>
  <c r="L159" i="15"/>
  <c r="L276" i="15" s="1"/>
  <c r="K159" i="15"/>
  <c r="K276" i="15" s="1"/>
  <c r="J159" i="15"/>
  <c r="J276" i="15" s="1"/>
  <c r="I159" i="15"/>
  <c r="I276" i="15" s="1"/>
  <c r="H159" i="15"/>
  <c r="H276" i="15" s="1"/>
  <c r="G159" i="15"/>
  <c r="G276" i="15" s="1"/>
  <c r="F159" i="15"/>
  <c r="F276" i="15" s="1"/>
  <c r="E159" i="15"/>
  <c r="E276" i="15" s="1"/>
  <c r="D159" i="15"/>
  <c r="D276" i="15" s="1"/>
  <c r="C159" i="15"/>
  <c r="C276" i="15" s="1"/>
  <c r="O158" i="15"/>
  <c r="O275" i="15" s="1"/>
  <c r="N158" i="15"/>
  <c r="N275" i="15" s="1"/>
  <c r="M158" i="15"/>
  <c r="M275" i="15" s="1"/>
  <c r="L158" i="15"/>
  <c r="L275" i="15" s="1"/>
  <c r="K158" i="15"/>
  <c r="K275" i="15" s="1"/>
  <c r="J158" i="15"/>
  <c r="J275" i="15" s="1"/>
  <c r="I158" i="15"/>
  <c r="I275" i="15" s="1"/>
  <c r="H158" i="15"/>
  <c r="H275" i="15" s="1"/>
  <c r="G158" i="15"/>
  <c r="G275" i="15" s="1"/>
  <c r="F158" i="15"/>
  <c r="F275" i="15" s="1"/>
  <c r="E158" i="15"/>
  <c r="E275" i="15" s="1"/>
  <c r="D158" i="15"/>
  <c r="D275" i="15" s="1"/>
  <c r="C158" i="15"/>
  <c r="C275" i="15" s="1"/>
  <c r="O157" i="15"/>
  <c r="O274" i="15" s="1"/>
  <c r="N157" i="15"/>
  <c r="N274" i="15" s="1"/>
  <c r="M157" i="15"/>
  <c r="M274" i="15" s="1"/>
  <c r="L157" i="15"/>
  <c r="L274" i="15" s="1"/>
  <c r="K157" i="15"/>
  <c r="K274" i="15" s="1"/>
  <c r="J157" i="15"/>
  <c r="J274" i="15" s="1"/>
  <c r="I157" i="15"/>
  <c r="I274" i="15" s="1"/>
  <c r="H157" i="15"/>
  <c r="H274" i="15" s="1"/>
  <c r="G157" i="15"/>
  <c r="G274" i="15" s="1"/>
  <c r="F157" i="15"/>
  <c r="F274" i="15" s="1"/>
  <c r="E157" i="15"/>
  <c r="E274" i="15" s="1"/>
  <c r="D157" i="15"/>
  <c r="D274" i="15" s="1"/>
  <c r="C157" i="15"/>
  <c r="C274" i="15" s="1"/>
  <c r="O156" i="15"/>
  <c r="O273" i="15" s="1"/>
  <c r="N156" i="15"/>
  <c r="N273" i="15" s="1"/>
  <c r="M156" i="15"/>
  <c r="M273" i="15" s="1"/>
  <c r="L156" i="15"/>
  <c r="L273" i="15" s="1"/>
  <c r="K156" i="15"/>
  <c r="K273" i="15" s="1"/>
  <c r="J156" i="15"/>
  <c r="J273" i="15" s="1"/>
  <c r="I156" i="15"/>
  <c r="I273" i="15" s="1"/>
  <c r="H156" i="15"/>
  <c r="H273" i="15" s="1"/>
  <c r="G156" i="15"/>
  <c r="G273" i="15" s="1"/>
  <c r="F156" i="15"/>
  <c r="F273" i="15" s="1"/>
  <c r="E156" i="15"/>
  <c r="E273" i="15" s="1"/>
  <c r="D156" i="15"/>
  <c r="D273" i="15" s="1"/>
  <c r="C156" i="15"/>
  <c r="C273" i="15" s="1"/>
  <c r="O155" i="15"/>
  <c r="O272" i="15" s="1"/>
  <c r="N155" i="15"/>
  <c r="N272" i="15" s="1"/>
  <c r="M155" i="15"/>
  <c r="M272" i="15" s="1"/>
  <c r="L155" i="15"/>
  <c r="L272" i="15" s="1"/>
  <c r="K155" i="15"/>
  <c r="K272" i="15" s="1"/>
  <c r="J155" i="15"/>
  <c r="J272" i="15" s="1"/>
  <c r="I155" i="15"/>
  <c r="I272" i="15" s="1"/>
  <c r="H155" i="15"/>
  <c r="H272" i="15" s="1"/>
  <c r="G155" i="15"/>
  <c r="G272" i="15" s="1"/>
  <c r="F155" i="15"/>
  <c r="F272" i="15" s="1"/>
  <c r="E155" i="15"/>
  <c r="E272" i="15" s="1"/>
  <c r="D155" i="15"/>
  <c r="D272" i="15" s="1"/>
  <c r="C155" i="15"/>
  <c r="C272" i="15" s="1"/>
  <c r="O154" i="15"/>
  <c r="O271" i="15" s="1"/>
  <c r="N154" i="15"/>
  <c r="N271" i="15" s="1"/>
  <c r="M154" i="15"/>
  <c r="M271" i="15" s="1"/>
  <c r="L154" i="15"/>
  <c r="L271" i="15" s="1"/>
  <c r="K154" i="15"/>
  <c r="K271" i="15" s="1"/>
  <c r="J154" i="15"/>
  <c r="J271" i="15" s="1"/>
  <c r="I154" i="15"/>
  <c r="I271" i="15" s="1"/>
  <c r="H154" i="15"/>
  <c r="H271" i="15" s="1"/>
  <c r="G154" i="15"/>
  <c r="G271" i="15" s="1"/>
  <c r="F154" i="15"/>
  <c r="F271" i="15" s="1"/>
  <c r="E154" i="15"/>
  <c r="E271" i="15" s="1"/>
  <c r="D154" i="15"/>
  <c r="D271" i="15" s="1"/>
  <c r="C154" i="15"/>
  <c r="C271" i="15" s="1"/>
  <c r="O153" i="15"/>
  <c r="O270" i="15" s="1"/>
  <c r="N153" i="15"/>
  <c r="N270" i="15" s="1"/>
  <c r="M153" i="15"/>
  <c r="M270" i="15" s="1"/>
  <c r="L153" i="15"/>
  <c r="L270" i="15" s="1"/>
  <c r="K153" i="15"/>
  <c r="K270" i="15" s="1"/>
  <c r="J153" i="15"/>
  <c r="J270" i="15" s="1"/>
  <c r="I153" i="15"/>
  <c r="I270" i="15" s="1"/>
  <c r="H153" i="15"/>
  <c r="H270" i="15" s="1"/>
  <c r="G153" i="15"/>
  <c r="G270" i="15" s="1"/>
  <c r="F153" i="15"/>
  <c r="F270" i="15" s="1"/>
  <c r="E153" i="15"/>
  <c r="E270" i="15" s="1"/>
  <c r="D153" i="15"/>
  <c r="D270" i="15" s="1"/>
  <c r="C153" i="15"/>
  <c r="C270" i="15" s="1"/>
  <c r="O152" i="15"/>
  <c r="O269" i="15" s="1"/>
  <c r="N152" i="15"/>
  <c r="N269" i="15" s="1"/>
  <c r="M152" i="15"/>
  <c r="M269" i="15" s="1"/>
  <c r="L152" i="15"/>
  <c r="L269" i="15" s="1"/>
  <c r="K152" i="15"/>
  <c r="K269" i="15" s="1"/>
  <c r="J152" i="15"/>
  <c r="J269" i="15" s="1"/>
  <c r="I152" i="15"/>
  <c r="I269" i="15" s="1"/>
  <c r="H152" i="15"/>
  <c r="H269" i="15" s="1"/>
  <c r="G152" i="15"/>
  <c r="G269" i="15" s="1"/>
  <c r="F152" i="15"/>
  <c r="F269" i="15" s="1"/>
  <c r="E152" i="15"/>
  <c r="E269" i="15" s="1"/>
  <c r="D152" i="15"/>
  <c r="D269" i="15" s="1"/>
  <c r="C152" i="15"/>
  <c r="C269" i="15" s="1"/>
  <c r="O151" i="15"/>
  <c r="O268" i="15" s="1"/>
  <c r="N151" i="15"/>
  <c r="N268" i="15" s="1"/>
  <c r="M151" i="15"/>
  <c r="M268" i="15" s="1"/>
  <c r="L151" i="15"/>
  <c r="L268" i="15" s="1"/>
  <c r="K151" i="15"/>
  <c r="K268" i="15" s="1"/>
  <c r="J151" i="15"/>
  <c r="J268" i="15" s="1"/>
  <c r="I151" i="15"/>
  <c r="I268" i="15" s="1"/>
  <c r="H151" i="15"/>
  <c r="H268" i="15" s="1"/>
  <c r="G151" i="15"/>
  <c r="G268" i="15" s="1"/>
  <c r="F151" i="15"/>
  <c r="F268" i="15" s="1"/>
  <c r="E151" i="15"/>
  <c r="E268" i="15" s="1"/>
  <c r="D151" i="15"/>
  <c r="D268" i="15" s="1"/>
  <c r="C151" i="15"/>
  <c r="C268" i="15" s="1"/>
  <c r="O150" i="15"/>
  <c r="O267" i="15" s="1"/>
  <c r="N150" i="15"/>
  <c r="N267" i="15" s="1"/>
  <c r="M150" i="15"/>
  <c r="M267" i="15" s="1"/>
  <c r="L150" i="15"/>
  <c r="L267" i="15" s="1"/>
  <c r="K150" i="15"/>
  <c r="K267" i="15" s="1"/>
  <c r="J150" i="15"/>
  <c r="J267" i="15" s="1"/>
  <c r="I150" i="15"/>
  <c r="I267" i="15" s="1"/>
  <c r="H150" i="15"/>
  <c r="H267" i="15" s="1"/>
  <c r="G150" i="15"/>
  <c r="G267" i="15" s="1"/>
  <c r="F150" i="15"/>
  <c r="F267" i="15" s="1"/>
  <c r="E150" i="15"/>
  <c r="E267" i="15" s="1"/>
  <c r="D150" i="15"/>
  <c r="D267" i="15" s="1"/>
  <c r="C150" i="15"/>
  <c r="C267" i="15" s="1"/>
  <c r="O149" i="15"/>
  <c r="O266" i="15" s="1"/>
  <c r="N149" i="15"/>
  <c r="N266" i="15" s="1"/>
  <c r="M149" i="15"/>
  <c r="M266" i="15" s="1"/>
  <c r="L149" i="15"/>
  <c r="L266" i="15" s="1"/>
  <c r="K149" i="15"/>
  <c r="K266" i="15" s="1"/>
  <c r="J149" i="15"/>
  <c r="J266" i="15" s="1"/>
  <c r="I149" i="15"/>
  <c r="I266" i="15" s="1"/>
  <c r="H149" i="15"/>
  <c r="H266" i="15" s="1"/>
  <c r="G149" i="15"/>
  <c r="G266" i="15" s="1"/>
  <c r="F149" i="15"/>
  <c r="F266" i="15" s="1"/>
  <c r="E149" i="15"/>
  <c r="E266" i="15" s="1"/>
  <c r="D149" i="15"/>
  <c r="D266" i="15" s="1"/>
  <c r="C149" i="15"/>
  <c r="C266" i="15" s="1"/>
  <c r="O148" i="15"/>
  <c r="O265" i="15" s="1"/>
  <c r="N148" i="15"/>
  <c r="N265" i="15" s="1"/>
  <c r="M148" i="15"/>
  <c r="M265" i="15" s="1"/>
  <c r="L148" i="15"/>
  <c r="L265" i="15" s="1"/>
  <c r="K148" i="15"/>
  <c r="K265" i="15" s="1"/>
  <c r="J148" i="15"/>
  <c r="J265" i="15" s="1"/>
  <c r="I148" i="15"/>
  <c r="I265" i="15" s="1"/>
  <c r="H148" i="15"/>
  <c r="H265" i="15" s="1"/>
  <c r="G148" i="15"/>
  <c r="G265" i="15" s="1"/>
  <c r="F148" i="15"/>
  <c r="F265" i="15" s="1"/>
  <c r="E148" i="15"/>
  <c r="E265" i="15" s="1"/>
  <c r="D148" i="15"/>
  <c r="D265" i="15" s="1"/>
  <c r="C148" i="15"/>
  <c r="C265" i="15" s="1"/>
  <c r="O147" i="15"/>
  <c r="O264" i="15" s="1"/>
  <c r="N147" i="15"/>
  <c r="N264" i="15" s="1"/>
  <c r="M147" i="15"/>
  <c r="M264" i="15" s="1"/>
  <c r="L147" i="15"/>
  <c r="L264" i="15" s="1"/>
  <c r="K147" i="15"/>
  <c r="K264" i="15" s="1"/>
  <c r="J147" i="15"/>
  <c r="J264" i="15" s="1"/>
  <c r="I147" i="15"/>
  <c r="I264" i="15" s="1"/>
  <c r="H147" i="15"/>
  <c r="H264" i="15" s="1"/>
  <c r="G147" i="15"/>
  <c r="G264" i="15" s="1"/>
  <c r="F147" i="15"/>
  <c r="F264" i="15" s="1"/>
  <c r="E147" i="15"/>
  <c r="E264" i="15" s="1"/>
  <c r="D147" i="15"/>
  <c r="D264" i="15" s="1"/>
  <c r="C147" i="15"/>
  <c r="C264" i="15" s="1"/>
  <c r="O146" i="15"/>
  <c r="O263" i="15" s="1"/>
  <c r="N146" i="15"/>
  <c r="N263" i="15" s="1"/>
  <c r="M146" i="15"/>
  <c r="M263" i="15" s="1"/>
  <c r="L146" i="15"/>
  <c r="L263" i="15" s="1"/>
  <c r="K146" i="15"/>
  <c r="K263" i="15" s="1"/>
  <c r="J146" i="15"/>
  <c r="J263" i="15" s="1"/>
  <c r="I146" i="15"/>
  <c r="I263" i="15" s="1"/>
  <c r="H146" i="15"/>
  <c r="H263" i="15" s="1"/>
  <c r="G146" i="15"/>
  <c r="G263" i="15" s="1"/>
  <c r="F146" i="15"/>
  <c r="F263" i="15" s="1"/>
  <c r="E146" i="15"/>
  <c r="E263" i="15" s="1"/>
  <c r="D146" i="15"/>
  <c r="C146" i="15"/>
  <c r="C263" i="15" s="1"/>
  <c r="O145" i="15"/>
  <c r="O262" i="15" s="1"/>
  <c r="N145" i="15"/>
  <c r="N262" i="15" s="1"/>
  <c r="M145" i="15"/>
  <c r="M262" i="15" s="1"/>
  <c r="L145" i="15"/>
  <c r="L262" i="15" s="1"/>
  <c r="K145" i="15"/>
  <c r="K262" i="15" s="1"/>
  <c r="J145" i="15"/>
  <c r="J262" i="15" s="1"/>
  <c r="I145" i="15"/>
  <c r="I262" i="15" s="1"/>
  <c r="H145" i="15"/>
  <c r="H262" i="15" s="1"/>
  <c r="G145" i="15"/>
  <c r="G262" i="15" s="1"/>
  <c r="F145" i="15"/>
  <c r="F262" i="15" s="1"/>
  <c r="E145" i="15"/>
  <c r="E262" i="15" s="1"/>
  <c r="D145" i="15"/>
  <c r="D262" i="15" s="1"/>
  <c r="C145" i="15"/>
  <c r="C262" i="15" s="1"/>
  <c r="O144" i="15"/>
  <c r="O261" i="15" s="1"/>
  <c r="N144" i="15"/>
  <c r="N261" i="15" s="1"/>
  <c r="M144" i="15"/>
  <c r="M261" i="15" s="1"/>
  <c r="L144" i="15"/>
  <c r="L261" i="15" s="1"/>
  <c r="K144" i="15"/>
  <c r="K261" i="15" s="1"/>
  <c r="J144" i="15"/>
  <c r="J261" i="15" s="1"/>
  <c r="I144" i="15"/>
  <c r="I261" i="15" s="1"/>
  <c r="H144" i="15"/>
  <c r="H261" i="15" s="1"/>
  <c r="G144" i="15"/>
  <c r="G261" i="15" s="1"/>
  <c r="F144" i="15"/>
  <c r="F261" i="15" s="1"/>
  <c r="E144" i="15"/>
  <c r="E261" i="15" s="1"/>
  <c r="D144" i="15"/>
  <c r="D261" i="15" s="1"/>
  <c r="C144" i="15"/>
  <c r="C261" i="15" s="1"/>
  <c r="O143" i="15"/>
  <c r="O260" i="15" s="1"/>
  <c r="N143" i="15"/>
  <c r="N260" i="15" s="1"/>
  <c r="M143" i="15"/>
  <c r="M260" i="15" s="1"/>
  <c r="L143" i="15"/>
  <c r="L260" i="15" s="1"/>
  <c r="K143" i="15"/>
  <c r="K260" i="15" s="1"/>
  <c r="J143" i="15"/>
  <c r="J260" i="15" s="1"/>
  <c r="I143" i="15"/>
  <c r="I260" i="15" s="1"/>
  <c r="H143" i="15"/>
  <c r="H260" i="15" s="1"/>
  <c r="G143" i="15"/>
  <c r="G260" i="15" s="1"/>
  <c r="F143" i="15"/>
  <c r="F260" i="15" s="1"/>
  <c r="E143" i="15"/>
  <c r="E260" i="15" s="1"/>
  <c r="D143" i="15"/>
  <c r="D260" i="15" s="1"/>
  <c r="C143" i="15"/>
  <c r="C260" i="15" s="1"/>
  <c r="O142" i="15"/>
  <c r="O259" i="15" s="1"/>
  <c r="N142" i="15"/>
  <c r="N259" i="15" s="1"/>
  <c r="M142" i="15"/>
  <c r="M259" i="15" s="1"/>
  <c r="L142" i="15"/>
  <c r="L259" i="15" s="1"/>
  <c r="K142" i="15"/>
  <c r="K259" i="15" s="1"/>
  <c r="J142" i="15"/>
  <c r="J259" i="15" s="1"/>
  <c r="I142" i="15"/>
  <c r="I259" i="15" s="1"/>
  <c r="H142" i="15"/>
  <c r="H259" i="15" s="1"/>
  <c r="G142" i="15"/>
  <c r="G259" i="15" s="1"/>
  <c r="F142" i="15"/>
  <c r="F259" i="15" s="1"/>
  <c r="E142" i="15"/>
  <c r="E259" i="15" s="1"/>
  <c r="D142" i="15"/>
  <c r="C142" i="15"/>
  <c r="C259" i="15" s="1"/>
  <c r="O141" i="15"/>
  <c r="O258" i="15" s="1"/>
  <c r="N141" i="15"/>
  <c r="N258" i="15" s="1"/>
  <c r="M141" i="15"/>
  <c r="M258" i="15" s="1"/>
  <c r="L141" i="15"/>
  <c r="L258" i="15" s="1"/>
  <c r="K141" i="15"/>
  <c r="K258" i="15" s="1"/>
  <c r="J141" i="15"/>
  <c r="J258" i="15" s="1"/>
  <c r="I141" i="15"/>
  <c r="I258" i="15" s="1"/>
  <c r="H141" i="15"/>
  <c r="H258" i="15" s="1"/>
  <c r="G141" i="15"/>
  <c r="G258" i="15" s="1"/>
  <c r="F141" i="15"/>
  <c r="F258" i="15" s="1"/>
  <c r="E141" i="15"/>
  <c r="E258" i="15" s="1"/>
  <c r="D141" i="15"/>
  <c r="D258" i="15" s="1"/>
  <c r="C141" i="15"/>
  <c r="C258" i="15" s="1"/>
  <c r="O140" i="15"/>
  <c r="O257" i="15" s="1"/>
  <c r="N140" i="15"/>
  <c r="N257" i="15" s="1"/>
  <c r="M140" i="15"/>
  <c r="M257" i="15" s="1"/>
  <c r="L140" i="15"/>
  <c r="L257" i="15" s="1"/>
  <c r="K140" i="15"/>
  <c r="K257" i="15" s="1"/>
  <c r="J140" i="15"/>
  <c r="J257" i="15" s="1"/>
  <c r="I140" i="15"/>
  <c r="I257" i="15" s="1"/>
  <c r="H140" i="15"/>
  <c r="H257" i="15" s="1"/>
  <c r="G140" i="15"/>
  <c r="G257" i="15" s="1"/>
  <c r="F140" i="15"/>
  <c r="F257" i="15" s="1"/>
  <c r="E140" i="15"/>
  <c r="E257" i="15" s="1"/>
  <c r="D140" i="15"/>
  <c r="D257" i="15" s="1"/>
  <c r="C140" i="15"/>
  <c r="C257" i="15" s="1"/>
  <c r="O139" i="15"/>
  <c r="O256" i="15" s="1"/>
  <c r="N139" i="15"/>
  <c r="N256" i="15" s="1"/>
  <c r="M139" i="15"/>
  <c r="M256" i="15" s="1"/>
  <c r="L139" i="15"/>
  <c r="L256" i="15" s="1"/>
  <c r="K139" i="15"/>
  <c r="K256" i="15" s="1"/>
  <c r="J139" i="15"/>
  <c r="J256" i="15" s="1"/>
  <c r="I139" i="15"/>
  <c r="I256" i="15" s="1"/>
  <c r="H139" i="15"/>
  <c r="H256" i="15" s="1"/>
  <c r="G139" i="15"/>
  <c r="G256" i="15" s="1"/>
  <c r="F139" i="15"/>
  <c r="F256" i="15" s="1"/>
  <c r="E139" i="15"/>
  <c r="E256" i="15" s="1"/>
  <c r="D139" i="15"/>
  <c r="D256" i="15" s="1"/>
  <c r="C139" i="15"/>
  <c r="C256" i="15" s="1"/>
  <c r="O138" i="15"/>
  <c r="O255" i="15" s="1"/>
  <c r="N138" i="15"/>
  <c r="N255" i="15" s="1"/>
  <c r="M138" i="15"/>
  <c r="M255" i="15" s="1"/>
  <c r="L138" i="15"/>
  <c r="L255" i="15" s="1"/>
  <c r="K138" i="15"/>
  <c r="K255" i="15" s="1"/>
  <c r="J138" i="15"/>
  <c r="J255" i="15" s="1"/>
  <c r="I138" i="15"/>
  <c r="I255" i="15" s="1"/>
  <c r="H138" i="15"/>
  <c r="H255" i="15" s="1"/>
  <c r="G138" i="15"/>
  <c r="G255" i="15" s="1"/>
  <c r="F138" i="15"/>
  <c r="F255" i="15" s="1"/>
  <c r="E138" i="15"/>
  <c r="E255" i="15" s="1"/>
  <c r="D138" i="15"/>
  <c r="D255" i="15" s="1"/>
  <c r="C138" i="15"/>
  <c r="C255" i="15" s="1"/>
  <c r="O137" i="15"/>
  <c r="O254" i="15" s="1"/>
  <c r="N137" i="15"/>
  <c r="N254" i="15" s="1"/>
  <c r="M137" i="15"/>
  <c r="M254" i="15" s="1"/>
  <c r="L137" i="15"/>
  <c r="L254" i="15" s="1"/>
  <c r="K137" i="15"/>
  <c r="K254" i="15" s="1"/>
  <c r="J137" i="15"/>
  <c r="J254" i="15" s="1"/>
  <c r="I137" i="15"/>
  <c r="I254" i="15" s="1"/>
  <c r="H137" i="15"/>
  <c r="H254" i="15" s="1"/>
  <c r="G137" i="15"/>
  <c r="G254" i="15" s="1"/>
  <c r="F137" i="15"/>
  <c r="F254" i="15" s="1"/>
  <c r="E137" i="15"/>
  <c r="E254" i="15" s="1"/>
  <c r="D137" i="15"/>
  <c r="D254" i="15" s="1"/>
  <c r="C137" i="15"/>
  <c r="C254" i="15" s="1"/>
  <c r="O136" i="15"/>
  <c r="O253" i="15" s="1"/>
  <c r="N136" i="15"/>
  <c r="N253" i="15" s="1"/>
  <c r="M136" i="15"/>
  <c r="M253" i="15" s="1"/>
  <c r="L136" i="15"/>
  <c r="L253" i="15" s="1"/>
  <c r="K136" i="15"/>
  <c r="K253" i="15" s="1"/>
  <c r="J136" i="15"/>
  <c r="J253" i="15" s="1"/>
  <c r="I136" i="15"/>
  <c r="I253" i="15" s="1"/>
  <c r="H136" i="15"/>
  <c r="H253" i="15" s="1"/>
  <c r="G136" i="15"/>
  <c r="G253" i="15" s="1"/>
  <c r="F136" i="15"/>
  <c r="F253" i="15" s="1"/>
  <c r="E136" i="15"/>
  <c r="E253" i="15" s="1"/>
  <c r="D136" i="15"/>
  <c r="C136" i="15"/>
  <c r="C253" i="15" s="1"/>
  <c r="O135" i="15"/>
  <c r="O252" i="15" s="1"/>
  <c r="N135" i="15"/>
  <c r="N252" i="15" s="1"/>
  <c r="M135" i="15"/>
  <c r="M252" i="15" s="1"/>
  <c r="L135" i="15"/>
  <c r="L252" i="15" s="1"/>
  <c r="K135" i="15"/>
  <c r="K252" i="15" s="1"/>
  <c r="J135" i="15"/>
  <c r="J252" i="15" s="1"/>
  <c r="I135" i="15"/>
  <c r="I252" i="15" s="1"/>
  <c r="H135" i="15"/>
  <c r="H252" i="15" s="1"/>
  <c r="G135" i="15"/>
  <c r="G252" i="15" s="1"/>
  <c r="F135" i="15"/>
  <c r="F252" i="15" s="1"/>
  <c r="E135" i="15"/>
  <c r="E252" i="15" s="1"/>
  <c r="D135" i="15"/>
  <c r="D252" i="15" s="1"/>
  <c r="C135" i="15"/>
  <c r="C252" i="15" s="1"/>
  <c r="O134" i="15"/>
  <c r="O251" i="15" s="1"/>
  <c r="N134" i="15"/>
  <c r="N251" i="15" s="1"/>
  <c r="M134" i="15"/>
  <c r="M251" i="15" s="1"/>
  <c r="L134" i="15"/>
  <c r="L251" i="15" s="1"/>
  <c r="K134" i="15"/>
  <c r="K251" i="15" s="1"/>
  <c r="J134" i="15"/>
  <c r="J251" i="15" s="1"/>
  <c r="I134" i="15"/>
  <c r="I251" i="15" s="1"/>
  <c r="H134" i="15"/>
  <c r="H251" i="15" s="1"/>
  <c r="G134" i="15"/>
  <c r="G251" i="15" s="1"/>
  <c r="F134" i="15"/>
  <c r="F251" i="15" s="1"/>
  <c r="E134" i="15"/>
  <c r="E251" i="15" s="1"/>
  <c r="D134" i="15"/>
  <c r="D251" i="15" s="1"/>
  <c r="C134" i="15"/>
  <c r="C251" i="15" s="1"/>
  <c r="O133" i="15"/>
  <c r="O250" i="15" s="1"/>
  <c r="N133" i="15"/>
  <c r="N250" i="15" s="1"/>
  <c r="M133" i="15"/>
  <c r="M250" i="15" s="1"/>
  <c r="L133" i="15"/>
  <c r="L250" i="15" s="1"/>
  <c r="K133" i="15"/>
  <c r="K250" i="15" s="1"/>
  <c r="J133" i="15"/>
  <c r="J250" i="15" s="1"/>
  <c r="I133" i="15"/>
  <c r="I250" i="15" s="1"/>
  <c r="H133" i="15"/>
  <c r="H250" i="15" s="1"/>
  <c r="G133" i="15"/>
  <c r="G250" i="15" s="1"/>
  <c r="F133" i="15"/>
  <c r="F250" i="15" s="1"/>
  <c r="E133" i="15"/>
  <c r="E250" i="15" s="1"/>
  <c r="D133" i="15"/>
  <c r="D250" i="15" s="1"/>
  <c r="C133" i="15"/>
  <c r="C250" i="15" s="1"/>
  <c r="O132" i="15"/>
  <c r="O249" i="15" s="1"/>
  <c r="N132" i="15"/>
  <c r="N249" i="15" s="1"/>
  <c r="M132" i="15"/>
  <c r="M249" i="15" s="1"/>
  <c r="L132" i="15"/>
  <c r="L249" i="15" s="1"/>
  <c r="K132" i="15"/>
  <c r="K249" i="15" s="1"/>
  <c r="J132" i="15"/>
  <c r="J249" i="15" s="1"/>
  <c r="I132" i="15"/>
  <c r="I249" i="15" s="1"/>
  <c r="H132" i="15"/>
  <c r="H249" i="15" s="1"/>
  <c r="G132" i="15"/>
  <c r="G249" i="15" s="1"/>
  <c r="F132" i="15"/>
  <c r="F249" i="15" s="1"/>
  <c r="E132" i="15"/>
  <c r="E249" i="15" s="1"/>
  <c r="D132" i="15"/>
  <c r="D249" i="15" s="1"/>
  <c r="C132" i="15"/>
  <c r="C249" i="15" s="1"/>
  <c r="O131" i="15"/>
  <c r="O248" i="15" s="1"/>
  <c r="N131" i="15"/>
  <c r="N248" i="15" s="1"/>
  <c r="M131" i="15"/>
  <c r="M248" i="15" s="1"/>
  <c r="L131" i="15"/>
  <c r="L248" i="15" s="1"/>
  <c r="K131" i="15"/>
  <c r="K248" i="15" s="1"/>
  <c r="J131" i="15"/>
  <c r="J248" i="15" s="1"/>
  <c r="I131" i="15"/>
  <c r="I248" i="15" s="1"/>
  <c r="H131" i="15"/>
  <c r="H248" i="15" s="1"/>
  <c r="G131" i="15"/>
  <c r="G248" i="15" s="1"/>
  <c r="F131" i="15"/>
  <c r="F248" i="15" s="1"/>
  <c r="E131" i="15"/>
  <c r="E248" i="15" s="1"/>
  <c r="D131" i="15"/>
  <c r="D248" i="15" s="1"/>
  <c r="C131" i="15"/>
  <c r="C248" i="15" s="1"/>
  <c r="O130" i="15"/>
  <c r="N130" i="15"/>
  <c r="M130" i="15"/>
  <c r="L130" i="15"/>
  <c r="L247" i="15" s="1"/>
  <c r="K130" i="15"/>
  <c r="K247" i="15" s="1"/>
  <c r="J130" i="15"/>
  <c r="I130" i="15"/>
  <c r="H130" i="15"/>
  <c r="G130" i="15"/>
  <c r="G247" i="15" s="1"/>
  <c r="F130" i="15"/>
  <c r="E130" i="15"/>
  <c r="D130" i="15"/>
  <c r="C130" i="15"/>
  <c r="C247" i="15" s="1"/>
  <c r="O127" i="15"/>
  <c r="O244" i="15" s="1"/>
  <c r="N127" i="15"/>
  <c r="N244" i="15" s="1"/>
  <c r="M127" i="15"/>
  <c r="M244" i="15" s="1"/>
  <c r="L127" i="15"/>
  <c r="L244" i="15" s="1"/>
  <c r="K127" i="15"/>
  <c r="K244" i="15" s="1"/>
  <c r="J127" i="15"/>
  <c r="J244" i="15" s="1"/>
  <c r="I127" i="15"/>
  <c r="I244" i="15" s="1"/>
  <c r="H127" i="15"/>
  <c r="H244" i="15" s="1"/>
  <c r="G127" i="15"/>
  <c r="G244" i="15" s="1"/>
  <c r="F127" i="15"/>
  <c r="F244" i="15" s="1"/>
  <c r="E127" i="15"/>
  <c r="E244" i="15" s="1"/>
  <c r="D127" i="15"/>
  <c r="D244" i="15" s="1"/>
  <c r="C127" i="15"/>
  <c r="C244" i="15" s="1"/>
  <c r="O126" i="15"/>
  <c r="O243" i="15" s="1"/>
  <c r="N126" i="15"/>
  <c r="N243" i="15" s="1"/>
  <c r="M126" i="15"/>
  <c r="M243" i="15" s="1"/>
  <c r="L126" i="15"/>
  <c r="L243" i="15" s="1"/>
  <c r="K126" i="15"/>
  <c r="J126" i="15"/>
  <c r="J243" i="15" s="1"/>
  <c r="I126" i="15"/>
  <c r="I243" i="15" s="1"/>
  <c r="H126" i="15"/>
  <c r="H243" i="15" s="1"/>
  <c r="G126" i="15"/>
  <c r="G243" i="15" s="1"/>
  <c r="F126" i="15"/>
  <c r="F243" i="15" s="1"/>
  <c r="E126" i="15"/>
  <c r="E243" i="15" s="1"/>
  <c r="D126" i="15"/>
  <c r="D243" i="15" s="1"/>
  <c r="C126" i="15"/>
  <c r="C243" i="15" s="1"/>
  <c r="O125" i="15"/>
  <c r="O242" i="15" s="1"/>
  <c r="N125" i="15"/>
  <c r="N242" i="15" s="1"/>
  <c r="M125" i="15"/>
  <c r="L125" i="15"/>
  <c r="L242" i="15" s="1"/>
  <c r="K125" i="15"/>
  <c r="K242" i="15" s="1"/>
  <c r="J125" i="15"/>
  <c r="J242" i="15" s="1"/>
  <c r="I125" i="15"/>
  <c r="H125" i="15"/>
  <c r="H242" i="15" s="1"/>
  <c r="G125" i="15"/>
  <c r="G242" i="15" s="1"/>
  <c r="F125" i="15"/>
  <c r="F242" i="15" s="1"/>
  <c r="E125" i="15"/>
  <c r="D125" i="15"/>
  <c r="D242" i="15" s="1"/>
  <c r="C125" i="15"/>
  <c r="C242" i="15" s="1"/>
  <c r="O124" i="15"/>
  <c r="N124" i="15"/>
  <c r="N241" i="15" s="1"/>
  <c r="M124" i="15"/>
  <c r="L124" i="15"/>
  <c r="L182" i="15" s="1"/>
  <c r="K124" i="15"/>
  <c r="J124" i="15"/>
  <c r="J182" i="15" s="1"/>
  <c r="I124" i="15"/>
  <c r="I241" i="15" s="1"/>
  <c r="H124" i="15"/>
  <c r="G124" i="15"/>
  <c r="F124" i="15"/>
  <c r="E124" i="15"/>
  <c r="D124" i="15"/>
  <c r="D182" i="15" s="1"/>
  <c r="C124" i="15"/>
  <c r="C241" i="15" s="1"/>
  <c r="O123" i="15"/>
  <c r="N123" i="15"/>
  <c r="M123" i="15"/>
  <c r="M181" i="15" s="1"/>
  <c r="L123" i="15"/>
  <c r="K123" i="15"/>
  <c r="K240" i="15" s="1"/>
  <c r="J123" i="15"/>
  <c r="I123" i="15"/>
  <c r="I181" i="15" s="1"/>
  <c r="H123" i="15"/>
  <c r="G123" i="15"/>
  <c r="F123" i="15"/>
  <c r="F240" i="15" s="1"/>
  <c r="E123" i="15"/>
  <c r="D123" i="15"/>
  <c r="C123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P68" i="15"/>
  <c r="P67" i="15"/>
  <c r="P66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P10" i="15"/>
  <c r="P9" i="15"/>
  <c r="P8" i="15"/>
  <c r="I290" i="14"/>
  <c r="K288" i="14"/>
  <c r="C280" i="14"/>
  <c r="G268" i="14"/>
  <c r="I265" i="14"/>
  <c r="E251" i="14"/>
  <c r="O234" i="14"/>
  <c r="N234" i="14"/>
  <c r="M234" i="14"/>
  <c r="L234" i="14"/>
  <c r="K234" i="14"/>
  <c r="J234" i="14"/>
  <c r="I234" i="14"/>
  <c r="H234" i="14"/>
  <c r="G234" i="14"/>
  <c r="F234" i="14"/>
  <c r="E234" i="14"/>
  <c r="D234" i="14"/>
  <c r="C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O186" i="14"/>
  <c r="N186" i="14"/>
  <c r="M186" i="14"/>
  <c r="M236" i="14" s="1"/>
  <c r="L186" i="14"/>
  <c r="K186" i="14"/>
  <c r="J186" i="14"/>
  <c r="I186" i="14"/>
  <c r="I236" i="14" s="1"/>
  <c r="H186" i="14"/>
  <c r="H236" i="14" s="1"/>
  <c r="G186" i="14"/>
  <c r="F186" i="14"/>
  <c r="E186" i="14"/>
  <c r="E236" i="14" s="1"/>
  <c r="D186" i="14"/>
  <c r="C186" i="14"/>
  <c r="P185" i="14"/>
  <c r="P184" i="14"/>
  <c r="P183" i="14"/>
  <c r="O175" i="14"/>
  <c r="O292" i="14" s="1"/>
  <c r="N175" i="14"/>
  <c r="N292" i="14" s="1"/>
  <c r="M175" i="14"/>
  <c r="M292" i="14" s="1"/>
  <c r="L175" i="14"/>
  <c r="L292" i="14" s="1"/>
  <c r="K175" i="14"/>
  <c r="K292" i="14" s="1"/>
  <c r="J175" i="14"/>
  <c r="J292" i="14" s="1"/>
  <c r="I175" i="14"/>
  <c r="I292" i="14" s="1"/>
  <c r="H175" i="14"/>
  <c r="H292" i="14" s="1"/>
  <c r="G175" i="14"/>
  <c r="G292" i="14" s="1"/>
  <c r="F175" i="14"/>
  <c r="F292" i="14" s="1"/>
  <c r="E175" i="14"/>
  <c r="E292" i="14" s="1"/>
  <c r="D175" i="14"/>
  <c r="D292" i="14" s="1"/>
  <c r="C175" i="14"/>
  <c r="C292" i="14" s="1"/>
  <c r="O174" i="14"/>
  <c r="O291" i="14" s="1"/>
  <c r="N174" i="14"/>
  <c r="N291" i="14" s="1"/>
  <c r="M174" i="14"/>
  <c r="M291" i="14" s="1"/>
  <c r="L174" i="14"/>
  <c r="L291" i="14" s="1"/>
  <c r="K174" i="14"/>
  <c r="K291" i="14" s="1"/>
  <c r="J174" i="14"/>
  <c r="J291" i="14" s="1"/>
  <c r="I174" i="14"/>
  <c r="I291" i="14" s="1"/>
  <c r="H174" i="14"/>
  <c r="H291" i="14" s="1"/>
  <c r="G174" i="14"/>
  <c r="G291" i="14" s="1"/>
  <c r="F174" i="14"/>
  <c r="F291" i="14" s="1"/>
  <c r="E174" i="14"/>
  <c r="E291" i="14" s="1"/>
  <c r="D174" i="14"/>
  <c r="D291" i="14" s="1"/>
  <c r="C174" i="14"/>
  <c r="C291" i="14" s="1"/>
  <c r="O173" i="14"/>
  <c r="O290" i="14" s="1"/>
  <c r="N173" i="14"/>
  <c r="N290" i="14" s="1"/>
  <c r="M173" i="14"/>
  <c r="M290" i="14" s="1"/>
  <c r="L173" i="14"/>
  <c r="L290" i="14" s="1"/>
  <c r="K173" i="14"/>
  <c r="K290" i="14" s="1"/>
  <c r="J173" i="14"/>
  <c r="J290" i="14" s="1"/>
  <c r="I173" i="14"/>
  <c r="H173" i="14"/>
  <c r="H290" i="14" s="1"/>
  <c r="G173" i="14"/>
  <c r="G290" i="14" s="1"/>
  <c r="F173" i="14"/>
  <c r="F290" i="14" s="1"/>
  <c r="E173" i="14"/>
  <c r="E290" i="14" s="1"/>
  <c r="D173" i="14"/>
  <c r="D290" i="14" s="1"/>
  <c r="C173" i="14"/>
  <c r="C290" i="14" s="1"/>
  <c r="O172" i="14"/>
  <c r="O289" i="14" s="1"/>
  <c r="N172" i="14"/>
  <c r="N289" i="14" s="1"/>
  <c r="M172" i="14"/>
  <c r="M289" i="14" s="1"/>
  <c r="L172" i="14"/>
  <c r="L289" i="14" s="1"/>
  <c r="K172" i="14"/>
  <c r="K289" i="14" s="1"/>
  <c r="J172" i="14"/>
  <c r="J289" i="14" s="1"/>
  <c r="I172" i="14"/>
  <c r="I289" i="14" s="1"/>
  <c r="H172" i="14"/>
  <c r="H289" i="14" s="1"/>
  <c r="G172" i="14"/>
  <c r="G289" i="14" s="1"/>
  <c r="F172" i="14"/>
  <c r="F289" i="14" s="1"/>
  <c r="E172" i="14"/>
  <c r="E289" i="14" s="1"/>
  <c r="D172" i="14"/>
  <c r="D289" i="14" s="1"/>
  <c r="C172" i="14"/>
  <c r="C289" i="14" s="1"/>
  <c r="O171" i="14"/>
  <c r="O288" i="14" s="1"/>
  <c r="N171" i="14"/>
  <c r="N288" i="14" s="1"/>
  <c r="M171" i="14"/>
  <c r="M288" i="14" s="1"/>
  <c r="L171" i="14"/>
  <c r="L288" i="14" s="1"/>
  <c r="K171" i="14"/>
  <c r="J171" i="14"/>
  <c r="J288" i="14" s="1"/>
  <c r="I171" i="14"/>
  <c r="I288" i="14" s="1"/>
  <c r="H171" i="14"/>
  <c r="H288" i="14" s="1"/>
  <c r="G171" i="14"/>
  <c r="G288" i="14" s="1"/>
  <c r="F171" i="14"/>
  <c r="F288" i="14" s="1"/>
  <c r="E171" i="14"/>
  <c r="E288" i="14" s="1"/>
  <c r="D171" i="14"/>
  <c r="D288" i="14" s="1"/>
  <c r="C171" i="14"/>
  <c r="C288" i="14" s="1"/>
  <c r="O170" i="14"/>
  <c r="O287" i="14" s="1"/>
  <c r="N170" i="14"/>
  <c r="N287" i="14" s="1"/>
  <c r="M170" i="14"/>
  <c r="M287" i="14" s="1"/>
  <c r="L170" i="14"/>
  <c r="L287" i="14" s="1"/>
  <c r="K170" i="14"/>
  <c r="K287" i="14" s="1"/>
  <c r="J170" i="14"/>
  <c r="J287" i="14" s="1"/>
  <c r="I170" i="14"/>
  <c r="I287" i="14" s="1"/>
  <c r="H170" i="14"/>
  <c r="H287" i="14" s="1"/>
  <c r="G170" i="14"/>
  <c r="G287" i="14" s="1"/>
  <c r="F170" i="14"/>
  <c r="F287" i="14" s="1"/>
  <c r="E170" i="14"/>
  <c r="E287" i="14" s="1"/>
  <c r="D170" i="14"/>
  <c r="D287" i="14" s="1"/>
  <c r="C170" i="14"/>
  <c r="C287" i="14" s="1"/>
  <c r="O169" i="14"/>
  <c r="O286" i="14" s="1"/>
  <c r="N169" i="14"/>
  <c r="N286" i="14" s="1"/>
  <c r="M169" i="14"/>
  <c r="M286" i="14" s="1"/>
  <c r="L169" i="14"/>
  <c r="L286" i="14" s="1"/>
  <c r="K169" i="14"/>
  <c r="K286" i="14" s="1"/>
  <c r="J169" i="14"/>
  <c r="J286" i="14" s="1"/>
  <c r="I169" i="14"/>
  <c r="I286" i="14" s="1"/>
  <c r="H169" i="14"/>
  <c r="H286" i="14" s="1"/>
  <c r="G169" i="14"/>
  <c r="G286" i="14" s="1"/>
  <c r="F169" i="14"/>
  <c r="F286" i="14" s="1"/>
  <c r="E169" i="14"/>
  <c r="E286" i="14" s="1"/>
  <c r="D169" i="14"/>
  <c r="D286" i="14" s="1"/>
  <c r="C169" i="14"/>
  <c r="C286" i="14" s="1"/>
  <c r="O168" i="14"/>
  <c r="O285" i="14" s="1"/>
  <c r="N168" i="14"/>
  <c r="N285" i="14" s="1"/>
  <c r="M168" i="14"/>
  <c r="M285" i="14" s="1"/>
  <c r="L168" i="14"/>
  <c r="L285" i="14" s="1"/>
  <c r="K168" i="14"/>
  <c r="K285" i="14" s="1"/>
  <c r="J168" i="14"/>
  <c r="J285" i="14" s="1"/>
  <c r="I168" i="14"/>
  <c r="I285" i="14" s="1"/>
  <c r="H168" i="14"/>
  <c r="H285" i="14" s="1"/>
  <c r="G168" i="14"/>
  <c r="G285" i="14" s="1"/>
  <c r="F168" i="14"/>
  <c r="F285" i="14" s="1"/>
  <c r="E168" i="14"/>
  <c r="E285" i="14" s="1"/>
  <c r="D168" i="14"/>
  <c r="D285" i="14" s="1"/>
  <c r="C168" i="14"/>
  <c r="C285" i="14" s="1"/>
  <c r="O167" i="14"/>
  <c r="O284" i="14" s="1"/>
  <c r="N167" i="14"/>
  <c r="N284" i="14" s="1"/>
  <c r="M167" i="14"/>
  <c r="M284" i="14" s="1"/>
  <c r="L167" i="14"/>
  <c r="L284" i="14" s="1"/>
  <c r="K167" i="14"/>
  <c r="K284" i="14" s="1"/>
  <c r="J167" i="14"/>
  <c r="J284" i="14" s="1"/>
  <c r="I167" i="14"/>
  <c r="I284" i="14" s="1"/>
  <c r="H167" i="14"/>
  <c r="H284" i="14" s="1"/>
  <c r="G167" i="14"/>
  <c r="G284" i="14" s="1"/>
  <c r="F167" i="14"/>
  <c r="F284" i="14" s="1"/>
  <c r="E167" i="14"/>
  <c r="E284" i="14" s="1"/>
  <c r="D167" i="14"/>
  <c r="D284" i="14" s="1"/>
  <c r="C167" i="14"/>
  <c r="C284" i="14" s="1"/>
  <c r="O166" i="14"/>
  <c r="O283" i="14" s="1"/>
  <c r="N166" i="14"/>
  <c r="N283" i="14" s="1"/>
  <c r="M166" i="14"/>
  <c r="M283" i="14" s="1"/>
  <c r="L166" i="14"/>
  <c r="L283" i="14" s="1"/>
  <c r="K166" i="14"/>
  <c r="K283" i="14" s="1"/>
  <c r="J166" i="14"/>
  <c r="J283" i="14" s="1"/>
  <c r="I166" i="14"/>
  <c r="I283" i="14" s="1"/>
  <c r="H166" i="14"/>
  <c r="H283" i="14" s="1"/>
  <c r="G166" i="14"/>
  <c r="G283" i="14" s="1"/>
  <c r="F166" i="14"/>
  <c r="F283" i="14" s="1"/>
  <c r="E166" i="14"/>
  <c r="E283" i="14" s="1"/>
  <c r="D166" i="14"/>
  <c r="D283" i="14" s="1"/>
  <c r="C166" i="14"/>
  <c r="C283" i="14" s="1"/>
  <c r="O165" i="14"/>
  <c r="O282" i="14" s="1"/>
  <c r="N165" i="14"/>
  <c r="N282" i="14" s="1"/>
  <c r="M165" i="14"/>
  <c r="M282" i="14" s="1"/>
  <c r="L165" i="14"/>
  <c r="L282" i="14" s="1"/>
  <c r="K165" i="14"/>
  <c r="K282" i="14" s="1"/>
  <c r="J165" i="14"/>
  <c r="J282" i="14" s="1"/>
  <c r="I165" i="14"/>
  <c r="I282" i="14" s="1"/>
  <c r="H165" i="14"/>
  <c r="H282" i="14" s="1"/>
  <c r="G165" i="14"/>
  <c r="G282" i="14" s="1"/>
  <c r="F165" i="14"/>
  <c r="F282" i="14" s="1"/>
  <c r="E165" i="14"/>
  <c r="E282" i="14" s="1"/>
  <c r="D165" i="14"/>
  <c r="D282" i="14" s="1"/>
  <c r="C165" i="14"/>
  <c r="C282" i="14" s="1"/>
  <c r="O164" i="14"/>
  <c r="O281" i="14" s="1"/>
  <c r="N164" i="14"/>
  <c r="N281" i="14" s="1"/>
  <c r="M164" i="14"/>
  <c r="M281" i="14" s="1"/>
  <c r="L164" i="14"/>
  <c r="L281" i="14" s="1"/>
  <c r="K164" i="14"/>
  <c r="K281" i="14" s="1"/>
  <c r="J164" i="14"/>
  <c r="J281" i="14" s="1"/>
  <c r="I164" i="14"/>
  <c r="I281" i="14" s="1"/>
  <c r="H164" i="14"/>
  <c r="H281" i="14" s="1"/>
  <c r="G164" i="14"/>
  <c r="G281" i="14" s="1"/>
  <c r="F164" i="14"/>
  <c r="F281" i="14" s="1"/>
  <c r="E164" i="14"/>
  <c r="E281" i="14" s="1"/>
  <c r="D164" i="14"/>
  <c r="D281" i="14" s="1"/>
  <c r="C164" i="14"/>
  <c r="C281" i="14" s="1"/>
  <c r="O163" i="14"/>
  <c r="O280" i="14" s="1"/>
  <c r="N163" i="14"/>
  <c r="N280" i="14" s="1"/>
  <c r="M163" i="14"/>
  <c r="M280" i="14" s="1"/>
  <c r="L163" i="14"/>
  <c r="L280" i="14" s="1"/>
  <c r="K163" i="14"/>
  <c r="K280" i="14" s="1"/>
  <c r="J163" i="14"/>
  <c r="J280" i="14" s="1"/>
  <c r="I163" i="14"/>
  <c r="I280" i="14" s="1"/>
  <c r="H163" i="14"/>
  <c r="H280" i="14" s="1"/>
  <c r="G163" i="14"/>
  <c r="G280" i="14" s="1"/>
  <c r="F163" i="14"/>
  <c r="F280" i="14" s="1"/>
  <c r="E163" i="14"/>
  <c r="E280" i="14" s="1"/>
  <c r="D163" i="14"/>
  <c r="D280" i="14" s="1"/>
  <c r="C163" i="14"/>
  <c r="O162" i="14"/>
  <c r="O279" i="14" s="1"/>
  <c r="N162" i="14"/>
  <c r="N279" i="14" s="1"/>
  <c r="M162" i="14"/>
  <c r="M279" i="14" s="1"/>
  <c r="L162" i="14"/>
  <c r="L279" i="14" s="1"/>
  <c r="K162" i="14"/>
  <c r="K279" i="14" s="1"/>
  <c r="J162" i="14"/>
  <c r="J279" i="14" s="1"/>
  <c r="I162" i="14"/>
  <c r="I279" i="14" s="1"/>
  <c r="H162" i="14"/>
  <c r="H279" i="14" s="1"/>
  <c r="G162" i="14"/>
  <c r="G279" i="14" s="1"/>
  <c r="F162" i="14"/>
  <c r="F279" i="14" s="1"/>
  <c r="E162" i="14"/>
  <c r="E279" i="14" s="1"/>
  <c r="D162" i="14"/>
  <c r="D279" i="14" s="1"/>
  <c r="C162" i="14"/>
  <c r="C279" i="14" s="1"/>
  <c r="O161" i="14"/>
  <c r="O278" i="14" s="1"/>
  <c r="N161" i="14"/>
  <c r="N278" i="14" s="1"/>
  <c r="M161" i="14"/>
  <c r="M278" i="14" s="1"/>
  <c r="L161" i="14"/>
  <c r="L278" i="14" s="1"/>
  <c r="K161" i="14"/>
  <c r="K278" i="14" s="1"/>
  <c r="J161" i="14"/>
  <c r="J278" i="14" s="1"/>
  <c r="I161" i="14"/>
  <c r="I278" i="14" s="1"/>
  <c r="H161" i="14"/>
  <c r="H278" i="14" s="1"/>
  <c r="G161" i="14"/>
  <c r="G278" i="14" s="1"/>
  <c r="F161" i="14"/>
  <c r="F278" i="14" s="1"/>
  <c r="E161" i="14"/>
  <c r="E278" i="14" s="1"/>
  <c r="D161" i="14"/>
  <c r="D278" i="14" s="1"/>
  <c r="C161" i="14"/>
  <c r="C278" i="14" s="1"/>
  <c r="O160" i="14"/>
  <c r="O277" i="14" s="1"/>
  <c r="N160" i="14"/>
  <c r="N277" i="14" s="1"/>
  <c r="M160" i="14"/>
  <c r="M277" i="14" s="1"/>
  <c r="L160" i="14"/>
  <c r="L277" i="14" s="1"/>
  <c r="K160" i="14"/>
  <c r="K277" i="14" s="1"/>
  <c r="J160" i="14"/>
  <c r="J277" i="14" s="1"/>
  <c r="I160" i="14"/>
  <c r="I277" i="14" s="1"/>
  <c r="H160" i="14"/>
  <c r="H277" i="14" s="1"/>
  <c r="G160" i="14"/>
  <c r="G277" i="14" s="1"/>
  <c r="F160" i="14"/>
  <c r="F277" i="14" s="1"/>
  <c r="E160" i="14"/>
  <c r="E277" i="14" s="1"/>
  <c r="D160" i="14"/>
  <c r="D277" i="14" s="1"/>
  <c r="C160" i="14"/>
  <c r="C277" i="14" s="1"/>
  <c r="O159" i="14"/>
  <c r="O276" i="14" s="1"/>
  <c r="N159" i="14"/>
  <c r="N276" i="14" s="1"/>
  <c r="M159" i="14"/>
  <c r="M276" i="14" s="1"/>
  <c r="L159" i="14"/>
  <c r="L276" i="14" s="1"/>
  <c r="K159" i="14"/>
  <c r="K276" i="14" s="1"/>
  <c r="J159" i="14"/>
  <c r="J276" i="14" s="1"/>
  <c r="I159" i="14"/>
  <c r="I276" i="14" s="1"/>
  <c r="H159" i="14"/>
  <c r="H276" i="14" s="1"/>
  <c r="G159" i="14"/>
  <c r="G276" i="14" s="1"/>
  <c r="F159" i="14"/>
  <c r="F276" i="14" s="1"/>
  <c r="E159" i="14"/>
  <c r="E276" i="14" s="1"/>
  <c r="D159" i="14"/>
  <c r="D276" i="14" s="1"/>
  <c r="C159" i="14"/>
  <c r="C276" i="14" s="1"/>
  <c r="O158" i="14"/>
  <c r="O275" i="14" s="1"/>
  <c r="N158" i="14"/>
  <c r="N275" i="14" s="1"/>
  <c r="M158" i="14"/>
  <c r="M275" i="14" s="1"/>
  <c r="L158" i="14"/>
  <c r="L275" i="14" s="1"/>
  <c r="K158" i="14"/>
  <c r="K275" i="14" s="1"/>
  <c r="J158" i="14"/>
  <c r="J275" i="14" s="1"/>
  <c r="I158" i="14"/>
  <c r="I275" i="14" s="1"/>
  <c r="H158" i="14"/>
  <c r="H275" i="14" s="1"/>
  <c r="G158" i="14"/>
  <c r="G275" i="14" s="1"/>
  <c r="F158" i="14"/>
  <c r="F275" i="14" s="1"/>
  <c r="E158" i="14"/>
  <c r="E275" i="14" s="1"/>
  <c r="D158" i="14"/>
  <c r="D275" i="14" s="1"/>
  <c r="C158" i="14"/>
  <c r="C275" i="14" s="1"/>
  <c r="O157" i="14"/>
  <c r="O274" i="14" s="1"/>
  <c r="N157" i="14"/>
  <c r="N274" i="14" s="1"/>
  <c r="M157" i="14"/>
  <c r="M274" i="14" s="1"/>
  <c r="L157" i="14"/>
  <c r="L274" i="14" s="1"/>
  <c r="K157" i="14"/>
  <c r="K274" i="14" s="1"/>
  <c r="J157" i="14"/>
  <c r="J274" i="14" s="1"/>
  <c r="I157" i="14"/>
  <c r="I274" i="14" s="1"/>
  <c r="H157" i="14"/>
  <c r="H274" i="14" s="1"/>
  <c r="G157" i="14"/>
  <c r="G274" i="14" s="1"/>
  <c r="F157" i="14"/>
  <c r="F274" i="14" s="1"/>
  <c r="E157" i="14"/>
  <c r="E274" i="14" s="1"/>
  <c r="D157" i="14"/>
  <c r="D274" i="14" s="1"/>
  <c r="C157" i="14"/>
  <c r="C274" i="14" s="1"/>
  <c r="O156" i="14"/>
  <c r="O273" i="14" s="1"/>
  <c r="N156" i="14"/>
  <c r="N273" i="14" s="1"/>
  <c r="M156" i="14"/>
  <c r="M273" i="14" s="1"/>
  <c r="L156" i="14"/>
  <c r="L273" i="14" s="1"/>
  <c r="K156" i="14"/>
  <c r="K273" i="14" s="1"/>
  <c r="J156" i="14"/>
  <c r="J273" i="14" s="1"/>
  <c r="I156" i="14"/>
  <c r="I273" i="14" s="1"/>
  <c r="H156" i="14"/>
  <c r="H273" i="14" s="1"/>
  <c r="G156" i="14"/>
  <c r="G273" i="14" s="1"/>
  <c r="F156" i="14"/>
  <c r="F273" i="14" s="1"/>
  <c r="E156" i="14"/>
  <c r="E273" i="14" s="1"/>
  <c r="D156" i="14"/>
  <c r="D273" i="14" s="1"/>
  <c r="C156" i="14"/>
  <c r="C273" i="14" s="1"/>
  <c r="O155" i="14"/>
  <c r="O272" i="14" s="1"/>
  <c r="N155" i="14"/>
  <c r="N272" i="14" s="1"/>
  <c r="M155" i="14"/>
  <c r="M272" i="14" s="1"/>
  <c r="L155" i="14"/>
  <c r="L272" i="14" s="1"/>
  <c r="K155" i="14"/>
  <c r="K272" i="14" s="1"/>
  <c r="J155" i="14"/>
  <c r="J272" i="14" s="1"/>
  <c r="I155" i="14"/>
  <c r="I272" i="14" s="1"/>
  <c r="H155" i="14"/>
  <c r="H272" i="14" s="1"/>
  <c r="G155" i="14"/>
  <c r="G272" i="14" s="1"/>
  <c r="F155" i="14"/>
  <c r="F272" i="14" s="1"/>
  <c r="E155" i="14"/>
  <c r="E272" i="14" s="1"/>
  <c r="D155" i="14"/>
  <c r="D272" i="14" s="1"/>
  <c r="C155" i="14"/>
  <c r="C272" i="14" s="1"/>
  <c r="O154" i="14"/>
  <c r="O271" i="14" s="1"/>
  <c r="N154" i="14"/>
  <c r="N271" i="14" s="1"/>
  <c r="M154" i="14"/>
  <c r="M271" i="14" s="1"/>
  <c r="L154" i="14"/>
  <c r="L271" i="14" s="1"/>
  <c r="K154" i="14"/>
  <c r="K271" i="14" s="1"/>
  <c r="J154" i="14"/>
  <c r="J271" i="14" s="1"/>
  <c r="I154" i="14"/>
  <c r="I271" i="14" s="1"/>
  <c r="H154" i="14"/>
  <c r="H271" i="14" s="1"/>
  <c r="G154" i="14"/>
  <c r="G271" i="14" s="1"/>
  <c r="F154" i="14"/>
  <c r="F271" i="14" s="1"/>
  <c r="E154" i="14"/>
  <c r="E271" i="14" s="1"/>
  <c r="D154" i="14"/>
  <c r="D271" i="14" s="1"/>
  <c r="C154" i="14"/>
  <c r="C271" i="14" s="1"/>
  <c r="O153" i="14"/>
  <c r="O270" i="14" s="1"/>
  <c r="N153" i="14"/>
  <c r="N270" i="14" s="1"/>
  <c r="M153" i="14"/>
  <c r="M270" i="14" s="1"/>
  <c r="L153" i="14"/>
  <c r="L270" i="14" s="1"/>
  <c r="K153" i="14"/>
  <c r="K270" i="14" s="1"/>
  <c r="J153" i="14"/>
  <c r="J270" i="14" s="1"/>
  <c r="I153" i="14"/>
  <c r="I270" i="14" s="1"/>
  <c r="H153" i="14"/>
  <c r="H270" i="14" s="1"/>
  <c r="G153" i="14"/>
  <c r="G270" i="14" s="1"/>
  <c r="F153" i="14"/>
  <c r="F270" i="14" s="1"/>
  <c r="E153" i="14"/>
  <c r="E270" i="14" s="1"/>
  <c r="D153" i="14"/>
  <c r="D270" i="14" s="1"/>
  <c r="C153" i="14"/>
  <c r="C270" i="14" s="1"/>
  <c r="O152" i="14"/>
  <c r="O269" i="14" s="1"/>
  <c r="N152" i="14"/>
  <c r="N269" i="14" s="1"/>
  <c r="M152" i="14"/>
  <c r="M269" i="14" s="1"/>
  <c r="L152" i="14"/>
  <c r="L269" i="14" s="1"/>
  <c r="K152" i="14"/>
  <c r="K269" i="14" s="1"/>
  <c r="J152" i="14"/>
  <c r="J269" i="14" s="1"/>
  <c r="I152" i="14"/>
  <c r="I269" i="14" s="1"/>
  <c r="H152" i="14"/>
  <c r="H269" i="14" s="1"/>
  <c r="G152" i="14"/>
  <c r="G269" i="14" s="1"/>
  <c r="F152" i="14"/>
  <c r="F269" i="14" s="1"/>
  <c r="E152" i="14"/>
  <c r="E269" i="14" s="1"/>
  <c r="D152" i="14"/>
  <c r="D269" i="14" s="1"/>
  <c r="C152" i="14"/>
  <c r="C269" i="14" s="1"/>
  <c r="O151" i="14"/>
  <c r="O268" i="14" s="1"/>
  <c r="N151" i="14"/>
  <c r="N268" i="14" s="1"/>
  <c r="M151" i="14"/>
  <c r="M268" i="14" s="1"/>
  <c r="L151" i="14"/>
  <c r="L268" i="14" s="1"/>
  <c r="K151" i="14"/>
  <c r="K268" i="14" s="1"/>
  <c r="J151" i="14"/>
  <c r="J268" i="14" s="1"/>
  <c r="I151" i="14"/>
  <c r="I268" i="14" s="1"/>
  <c r="H151" i="14"/>
  <c r="H268" i="14" s="1"/>
  <c r="G151" i="14"/>
  <c r="F151" i="14"/>
  <c r="F268" i="14" s="1"/>
  <c r="E151" i="14"/>
  <c r="E268" i="14" s="1"/>
  <c r="D151" i="14"/>
  <c r="D268" i="14" s="1"/>
  <c r="C151" i="14"/>
  <c r="C268" i="14" s="1"/>
  <c r="O150" i="14"/>
  <c r="O267" i="14" s="1"/>
  <c r="N150" i="14"/>
  <c r="N267" i="14" s="1"/>
  <c r="M150" i="14"/>
  <c r="M267" i="14" s="1"/>
  <c r="L150" i="14"/>
  <c r="L267" i="14" s="1"/>
  <c r="K150" i="14"/>
  <c r="K267" i="14" s="1"/>
  <c r="J150" i="14"/>
  <c r="J267" i="14" s="1"/>
  <c r="I150" i="14"/>
  <c r="I267" i="14" s="1"/>
  <c r="H150" i="14"/>
  <c r="H267" i="14" s="1"/>
  <c r="G150" i="14"/>
  <c r="G267" i="14" s="1"/>
  <c r="F150" i="14"/>
  <c r="F267" i="14" s="1"/>
  <c r="E150" i="14"/>
  <c r="E267" i="14" s="1"/>
  <c r="D150" i="14"/>
  <c r="D267" i="14" s="1"/>
  <c r="C150" i="14"/>
  <c r="C267" i="14" s="1"/>
  <c r="O149" i="14"/>
  <c r="O266" i="14" s="1"/>
  <c r="N149" i="14"/>
  <c r="N266" i="14" s="1"/>
  <c r="M149" i="14"/>
  <c r="M266" i="14" s="1"/>
  <c r="L149" i="14"/>
  <c r="L266" i="14" s="1"/>
  <c r="K149" i="14"/>
  <c r="K266" i="14" s="1"/>
  <c r="J149" i="14"/>
  <c r="J266" i="14" s="1"/>
  <c r="I149" i="14"/>
  <c r="I266" i="14" s="1"/>
  <c r="H149" i="14"/>
  <c r="H266" i="14" s="1"/>
  <c r="G149" i="14"/>
  <c r="G266" i="14" s="1"/>
  <c r="F149" i="14"/>
  <c r="F266" i="14" s="1"/>
  <c r="E149" i="14"/>
  <c r="E266" i="14" s="1"/>
  <c r="D149" i="14"/>
  <c r="D266" i="14" s="1"/>
  <c r="C149" i="14"/>
  <c r="C266" i="14" s="1"/>
  <c r="O148" i="14"/>
  <c r="O265" i="14" s="1"/>
  <c r="N148" i="14"/>
  <c r="N265" i="14" s="1"/>
  <c r="M148" i="14"/>
  <c r="M265" i="14" s="1"/>
  <c r="L148" i="14"/>
  <c r="L265" i="14" s="1"/>
  <c r="K148" i="14"/>
  <c r="K265" i="14" s="1"/>
  <c r="J148" i="14"/>
  <c r="J265" i="14" s="1"/>
  <c r="I148" i="14"/>
  <c r="H148" i="14"/>
  <c r="H265" i="14" s="1"/>
  <c r="G148" i="14"/>
  <c r="G265" i="14" s="1"/>
  <c r="F148" i="14"/>
  <c r="F265" i="14" s="1"/>
  <c r="E148" i="14"/>
  <c r="E265" i="14" s="1"/>
  <c r="D148" i="14"/>
  <c r="C148" i="14"/>
  <c r="C265" i="14" s="1"/>
  <c r="O147" i="14"/>
  <c r="O264" i="14" s="1"/>
  <c r="N147" i="14"/>
  <c r="N264" i="14" s="1"/>
  <c r="M147" i="14"/>
  <c r="M264" i="14" s="1"/>
  <c r="L147" i="14"/>
  <c r="L264" i="14" s="1"/>
  <c r="K147" i="14"/>
  <c r="K264" i="14" s="1"/>
  <c r="J147" i="14"/>
  <c r="J264" i="14" s="1"/>
  <c r="I147" i="14"/>
  <c r="I264" i="14" s="1"/>
  <c r="H147" i="14"/>
  <c r="H264" i="14" s="1"/>
  <c r="G147" i="14"/>
  <c r="G264" i="14" s="1"/>
  <c r="F147" i="14"/>
  <c r="F264" i="14" s="1"/>
  <c r="E147" i="14"/>
  <c r="E264" i="14" s="1"/>
  <c r="D147" i="14"/>
  <c r="D264" i="14" s="1"/>
  <c r="C147" i="14"/>
  <c r="C264" i="14" s="1"/>
  <c r="O146" i="14"/>
  <c r="O263" i="14" s="1"/>
  <c r="N146" i="14"/>
  <c r="N263" i="14" s="1"/>
  <c r="M146" i="14"/>
  <c r="M263" i="14" s="1"/>
  <c r="L146" i="14"/>
  <c r="L263" i="14" s="1"/>
  <c r="K146" i="14"/>
  <c r="K263" i="14" s="1"/>
  <c r="J146" i="14"/>
  <c r="J263" i="14" s="1"/>
  <c r="I146" i="14"/>
  <c r="I263" i="14" s="1"/>
  <c r="H146" i="14"/>
  <c r="H263" i="14" s="1"/>
  <c r="G146" i="14"/>
  <c r="G263" i="14" s="1"/>
  <c r="F146" i="14"/>
  <c r="F263" i="14" s="1"/>
  <c r="E146" i="14"/>
  <c r="E263" i="14" s="1"/>
  <c r="D146" i="14"/>
  <c r="D263" i="14" s="1"/>
  <c r="C146" i="14"/>
  <c r="C263" i="14" s="1"/>
  <c r="O145" i="14"/>
  <c r="O262" i="14" s="1"/>
  <c r="N145" i="14"/>
  <c r="N262" i="14" s="1"/>
  <c r="M145" i="14"/>
  <c r="M262" i="14" s="1"/>
  <c r="L145" i="14"/>
  <c r="L262" i="14" s="1"/>
  <c r="K145" i="14"/>
  <c r="K262" i="14" s="1"/>
  <c r="J145" i="14"/>
  <c r="J262" i="14" s="1"/>
  <c r="I145" i="14"/>
  <c r="I262" i="14" s="1"/>
  <c r="H145" i="14"/>
  <c r="H262" i="14" s="1"/>
  <c r="G145" i="14"/>
  <c r="G262" i="14" s="1"/>
  <c r="F145" i="14"/>
  <c r="F262" i="14" s="1"/>
  <c r="E145" i="14"/>
  <c r="E262" i="14" s="1"/>
  <c r="D145" i="14"/>
  <c r="D262" i="14" s="1"/>
  <c r="C145" i="14"/>
  <c r="C262" i="14" s="1"/>
  <c r="O144" i="14"/>
  <c r="O261" i="14" s="1"/>
  <c r="N144" i="14"/>
  <c r="N261" i="14" s="1"/>
  <c r="M144" i="14"/>
  <c r="M261" i="14" s="1"/>
  <c r="L144" i="14"/>
  <c r="L261" i="14" s="1"/>
  <c r="K144" i="14"/>
  <c r="K261" i="14" s="1"/>
  <c r="J144" i="14"/>
  <c r="J261" i="14" s="1"/>
  <c r="I144" i="14"/>
  <c r="I261" i="14" s="1"/>
  <c r="H144" i="14"/>
  <c r="H261" i="14" s="1"/>
  <c r="G144" i="14"/>
  <c r="G261" i="14" s="1"/>
  <c r="F144" i="14"/>
  <c r="F261" i="14" s="1"/>
  <c r="E144" i="14"/>
  <c r="E261" i="14" s="1"/>
  <c r="D144" i="14"/>
  <c r="C144" i="14"/>
  <c r="C261" i="14" s="1"/>
  <c r="O143" i="14"/>
  <c r="O260" i="14" s="1"/>
  <c r="N143" i="14"/>
  <c r="N260" i="14" s="1"/>
  <c r="M143" i="14"/>
  <c r="M260" i="14" s="1"/>
  <c r="L143" i="14"/>
  <c r="L260" i="14" s="1"/>
  <c r="K143" i="14"/>
  <c r="K260" i="14" s="1"/>
  <c r="J143" i="14"/>
  <c r="J260" i="14" s="1"/>
  <c r="I143" i="14"/>
  <c r="I260" i="14" s="1"/>
  <c r="H143" i="14"/>
  <c r="H260" i="14" s="1"/>
  <c r="G143" i="14"/>
  <c r="G260" i="14" s="1"/>
  <c r="F143" i="14"/>
  <c r="F260" i="14" s="1"/>
  <c r="E143" i="14"/>
  <c r="E260" i="14" s="1"/>
  <c r="D143" i="14"/>
  <c r="D260" i="14" s="1"/>
  <c r="C143" i="14"/>
  <c r="C260" i="14" s="1"/>
  <c r="O142" i="14"/>
  <c r="O259" i="14" s="1"/>
  <c r="N142" i="14"/>
  <c r="N259" i="14" s="1"/>
  <c r="M142" i="14"/>
  <c r="M259" i="14" s="1"/>
  <c r="L142" i="14"/>
  <c r="L259" i="14" s="1"/>
  <c r="K142" i="14"/>
  <c r="K259" i="14" s="1"/>
  <c r="J142" i="14"/>
  <c r="J259" i="14" s="1"/>
  <c r="I142" i="14"/>
  <c r="I259" i="14" s="1"/>
  <c r="H142" i="14"/>
  <c r="H259" i="14" s="1"/>
  <c r="G142" i="14"/>
  <c r="G259" i="14" s="1"/>
  <c r="F142" i="14"/>
  <c r="F259" i="14" s="1"/>
  <c r="E142" i="14"/>
  <c r="E259" i="14" s="1"/>
  <c r="D142" i="14"/>
  <c r="D259" i="14" s="1"/>
  <c r="C142" i="14"/>
  <c r="C259" i="14" s="1"/>
  <c r="O141" i="14"/>
  <c r="O258" i="14" s="1"/>
  <c r="N141" i="14"/>
  <c r="N258" i="14" s="1"/>
  <c r="M141" i="14"/>
  <c r="M258" i="14" s="1"/>
  <c r="L141" i="14"/>
  <c r="L258" i="14" s="1"/>
  <c r="K141" i="14"/>
  <c r="K258" i="14" s="1"/>
  <c r="J141" i="14"/>
  <c r="J258" i="14" s="1"/>
  <c r="I141" i="14"/>
  <c r="I258" i="14" s="1"/>
  <c r="H141" i="14"/>
  <c r="H258" i="14" s="1"/>
  <c r="G141" i="14"/>
  <c r="G258" i="14" s="1"/>
  <c r="F141" i="14"/>
  <c r="F258" i="14" s="1"/>
  <c r="E141" i="14"/>
  <c r="E258" i="14" s="1"/>
  <c r="D141" i="14"/>
  <c r="D258" i="14" s="1"/>
  <c r="C141" i="14"/>
  <c r="C258" i="14" s="1"/>
  <c r="O140" i="14"/>
  <c r="O257" i="14" s="1"/>
  <c r="N140" i="14"/>
  <c r="N257" i="14" s="1"/>
  <c r="M140" i="14"/>
  <c r="M257" i="14" s="1"/>
  <c r="L140" i="14"/>
  <c r="L257" i="14" s="1"/>
  <c r="K140" i="14"/>
  <c r="K257" i="14" s="1"/>
  <c r="J140" i="14"/>
  <c r="J257" i="14" s="1"/>
  <c r="I140" i="14"/>
  <c r="I257" i="14" s="1"/>
  <c r="H140" i="14"/>
  <c r="H257" i="14" s="1"/>
  <c r="G140" i="14"/>
  <c r="G257" i="14" s="1"/>
  <c r="F140" i="14"/>
  <c r="F257" i="14" s="1"/>
  <c r="E140" i="14"/>
  <c r="E257" i="14" s="1"/>
  <c r="D140" i="14"/>
  <c r="D257" i="14" s="1"/>
  <c r="C140" i="14"/>
  <c r="C257" i="14" s="1"/>
  <c r="O139" i="14"/>
  <c r="O256" i="14" s="1"/>
  <c r="N139" i="14"/>
  <c r="N256" i="14" s="1"/>
  <c r="M139" i="14"/>
  <c r="M256" i="14" s="1"/>
  <c r="L139" i="14"/>
  <c r="L256" i="14" s="1"/>
  <c r="K139" i="14"/>
  <c r="K256" i="14" s="1"/>
  <c r="J139" i="14"/>
  <c r="J256" i="14" s="1"/>
  <c r="I139" i="14"/>
  <c r="I256" i="14" s="1"/>
  <c r="H139" i="14"/>
  <c r="H256" i="14" s="1"/>
  <c r="G139" i="14"/>
  <c r="G256" i="14" s="1"/>
  <c r="F139" i="14"/>
  <c r="F256" i="14" s="1"/>
  <c r="E139" i="14"/>
  <c r="E256" i="14" s="1"/>
  <c r="D139" i="14"/>
  <c r="D256" i="14" s="1"/>
  <c r="C139" i="14"/>
  <c r="C256" i="14" s="1"/>
  <c r="O138" i="14"/>
  <c r="O255" i="14" s="1"/>
  <c r="N138" i="14"/>
  <c r="N255" i="14" s="1"/>
  <c r="M138" i="14"/>
  <c r="M255" i="14" s="1"/>
  <c r="L138" i="14"/>
  <c r="L255" i="14" s="1"/>
  <c r="K138" i="14"/>
  <c r="K255" i="14" s="1"/>
  <c r="J138" i="14"/>
  <c r="J255" i="14" s="1"/>
  <c r="I138" i="14"/>
  <c r="I255" i="14" s="1"/>
  <c r="H138" i="14"/>
  <c r="H255" i="14" s="1"/>
  <c r="G138" i="14"/>
  <c r="G255" i="14" s="1"/>
  <c r="F138" i="14"/>
  <c r="F255" i="14" s="1"/>
  <c r="E138" i="14"/>
  <c r="E255" i="14" s="1"/>
  <c r="D138" i="14"/>
  <c r="D255" i="14" s="1"/>
  <c r="C138" i="14"/>
  <c r="C255" i="14" s="1"/>
  <c r="O137" i="14"/>
  <c r="O254" i="14" s="1"/>
  <c r="N137" i="14"/>
  <c r="N254" i="14" s="1"/>
  <c r="M137" i="14"/>
  <c r="M254" i="14" s="1"/>
  <c r="L137" i="14"/>
  <c r="L254" i="14" s="1"/>
  <c r="K137" i="14"/>
  <c r="K254" i="14" s="1"/>
  <c r="J137" i="14"/>
  <c r="J254" i="14" s="1"/>
  <c r="I137" i="14"/>
  <c r="I254" i="14" s="1"/>
  <c r="H137" i="14"/>
  <c r="H254" i="14" s="1"/>
  <c r="G137" i="14"/>
  <c r="G254" i="14" s="1"/>
  <c r="F137" i="14"/>
  <c r="F254" i="14" s="1"/>
  <c r="E137" i="14"/>
  <c r="E254" i="14" s="1"/>
  <c r="D137" i="14"/>
  <c r="D254" i="14" s="1"/>
  <c r="C137" i="14"/>
  <c r="C254" i="14" s="1"/>
  <c r="O136" i="14"/>
  <c r="O253" i="14" s="1"/>
  <c r="N136" i="14"/>
  <c r="N253" i="14" s="1"/>
  <c r="M136" i="14"/>
  <c r="M253" i="14" s="1"/>
  <c r="L136" i="14"/>
  <c r="L253" i="14" s="1"/>
  <c r="K136" i="14"/>
  <c r="K253" i="14" s="1"/>
  <c r="J136" i="14"/>
  <c r="J253" i="14" s="1"/>
  <c r="I136" i="14"/>
  <c r="I253" i="14" s="1"/>
  <c r="H136" i="14"/>
  <c r="H253" i="14" s="1"/>
  <c r="G136" i="14"/>
  <c r="G253" i="14" s="1"/>
  <c r="F136" i="14"/>
  <c r="F253" i="14" s="1"/>
  <c r="E136" i="14"/>
  <c r="E253" i="14" s="1"/>
  <c r="D136" i="14"/>
  <c r="D253" i="14" s="1"/>
  <c r="C136" i="14"/>
  <c r="C253" i="14" s="1"/>
  <c r="O135" i="14"/>
  <c r="O252" i="14" s="1"/>
  <c r="N135" i="14"/>
  <c r="N252" i="14" s="1"/>
  <c r="M135" i="14"/>
  <c r="M252" i="14" s="1"/>
  <c r="L135" i="14"/>
  <c r="L252" i="14" s="1"/>
  <c r="K135" i="14"/>
  <c r="K252" i="14" s="1"/>
  <c r="J135" i="14"/>
  <c r="J252" i="14" s="1"/>
  <c r="I135" i="14"/>
  <c r="I252" i="14" s="1"/>
  <c r="H135" i="14"/>
  <c r="H252" i="14" s="1"/>
  <c r="G135" i="14"/>
  <c r="G252" i="14" s="1"/>
  <c r="F135" i="14"/>
  <c r="F252" i="14" s="1"/>
  <c r="E135" i="14"/>
  <c r="E252" i="14" s="1"/>
  <c r="D135" i="14"/>
  <c r="D252" i="14" s="1"/>
  <c r="C135" i="14"/>
  <c r="C252" i="14" s="1"/>
  <c r="O134" i="14"/>
  <c r="O251" i="14" s="1"/>
  <c r="N134" i="14"/>
  <c r="N251" i="14" s="1"/>
  <c r="M134" i="14"/>
  <c r="M251" i="14" s="1"/>
  <c r="L134" i="14"/>
  <c r="L251" i="14" s="1"/>
  <c r="K134" i="14"/>
  <c r="K251" i="14" s="1"/>
  <c r="J134" i="14"/>
  <c r="J251" i="14" s="1"/>
  <c r="I134" i="14"/>
  <c r="I251" i="14" s="1"/>
  <c r="H134" i="14"/>
  <c r="H251" i="14" s="1"/>
  <c r="G134" i="14"/>
  <c r="G251" i="14" s="1"/>
  <c r="F134" i="14"/>
  <c r="F251" i="14" s="1"/>
  <c r="E134" i="14"/>
  <c r="D134" i="14"/>
  <c r="D251" i="14" s="1"/>
  <c r="C134" i="14"/>
  <c r="C251" i="14" s="1"/>
  <c r="O133" i="14"/>
  <c r="O250" i="14" s="1"/>
  <c r="N133" i="14"/>
  <c r="N250" i="14" s="1"/>
  <c r="M133" i="14"/>
  <c r="M250" i="14" s="1"/>
  <c r="L133" i="14"/>
  <c r="L250" i="14" s="1"/>
  <c r="K133" i="14"/>
  <c r="K250" i="14" s="1"/>
  <c r="J133" i="14"/>
  <c r="J250" i="14" s="1"/>
  <c r="I133" i="14"/>
  <c r="I250" i="14" s="1"/>
  <c r="H133" i="14"/>
  <c r="H250" i="14" s="1"/>
  <c r="G133" i="14"/>
  <c r="G250" i="14" s="1"/>
  <c r="F133" i="14"/>
  <c r="F250" i="14" s="1"/>
  <c r="E133" i="14"/>
  <c r="E250" i="14" s="1"/>
  <c r="D133" i="14"/>
  <c r="D250" i="14" s="1"/>
  <c r="C133" i="14"/>
  <c r="C250" i="14" s="1"/>
  <c r="O132" i="14"/>
  <c r="O249" i="14" s="1"/>
  <c r="N132" i="14"/>
  <c r="N249" i="14" s="1"/>
  <c r="M132" i="14"/>
  <c r="M249" i="14" s="1"/>
  <c r="L132" i="14"/>
  <c r="L249" i="14" s="1"/>
  <c r="K132" i="14"/>
  <c r="K249" i="14" s="1"/>
  <c r="J132" i="14"/>
  <c r="J249" i="14" s="1"/>
  <c r="I132" i="14"/>
  <c r="I249" i="14" s="1"/>
  <c r="H132" i="14"/>
  <c r="H249" i="14" s="1"/>
  <c r="G132" i="14"/>
  <c r="G249" i="14" s="1"/>
  <c r="F132" i="14"/>
  <c r="F249" i="14" s="1"/>
  <c r="E132" i="14"/>
  <c r="E249" i="14" s="1"/>
  <c r="D132" i="14"/>
  <c r="C132" i="14"/>
  <c r="C249" i="14" s="1"/>
  <c r="O131" i="14"/>
  <c r="O248" i="14" s="1"/>
  <c r="N131" i="14"/>
  <c r="N248" i="14" s="1"/>
  <c r="M131" i="14"/>
  <c r="M248" i="14" s="1"/>
  <c r="L131" i="14"/>
  <c r="L248" i="14" s="1"/>
  <c r="K131" i="14"/>
  <c r="K248" i="14" s="1"/>
  <c r="J131" i="14"/>
  <c r="J248" i="14" s="1"/>
  <c r="I131" i="14"/>
  <c r="I248" i="14" s="1"/>
  <c r="H131" i="14"/>
  <c r="H248" i="14" s="1"/>
  <c r="G131" i="14"/>
  <c r="G248" i="14" s="1"/>
  <c r="F131" i="14"/>
  <c r="F248" i="14" s="1"/>
  <c r="E131" i="14"/>
  <c r="E248" i="14" s="1"/>
  <c r="D131" i="14"/>
  <c r="D248" i="14" s="1"/>
  <c r="C131" i="14"/>
  <c r="C248" i="14" s="1"/>
  <c r="O130" i="14"/>
  <c r="O247" i="14" s="1"/>
  <c r="N130" i="14"/>
  <c r="M130" i="14"/>
  <c r="L130" i="14"/>
  <c r="K130" i="14"/>
  <c r="K247" i="14" s="1"/>
  <c r="J130" i="14"/>
  <c r="I130" i="14"/>
  <c r="H130" i="14"/>
  <c r="G130" i="14"/>
  <c r="G247" i="14" s="1"/>
  <c r="F130" i="14"/>
  <c r="E130" i="14"/>
  <c r="D130" i="14"/>
  <c r="C130" i="14"/>
  <c r="C247" i="14" s="1"/>
  <c r="O127" i="14"/>
  <c r="O244" i="14" s="1"/>
  <c r="N127" i="14"/>
  <c r="N244" i="14" s="1"/>
  <c r="M127" i="14"/>
  <c r="M244" i="14" s="1"/>
  <c r="L127" i="14"/>
  <c r="L244" i="14" s="1"/>
  <c r="K127" i="14"/>
  <c r="K244" i="14" s="1"/>
  <c r="J127" i="14"/>
  <c r="J244" i="14" s="1"/>
  <c r="I127" i="14"/>
  <c r="I244" i="14" s="1"/>
  <c r="H127" i="14"/>
  <c r="H244" i="14" s="1"/>
  <c r="G127" i="14"/>
  <c r="G244" i="14" s="1"/>
  <c r="F127" i="14"/>
  <c r="F244" i="14" s="1"/>
  <c r="E127" i="14"/>
  <c r="E244" i="14" s="1"/>
  <c r="D127" i="14"/>
  <c r="D244" i="14" s="1"/>
  <c r="C127" i="14"/>
  <c r="C244" i="14" s="1"/>
  <c r="O126" i="14"/>
  <c r="O243" i="14" s="1"/>
  <c r="N126" i="14"/>
  <c r="N243" i="14" s="1"/>
  <c r="M126" i="14"/>
  <c r="M243" i="14" s="1"/>
  <c r="L126" i="14"/>
  <c r="L243" i="14" s="1"/>
  <c r="K126" i="14"/>
  <c r="K243" i="14" s="1"/>
  <c r="J126" i="14"/>
  <c r="J243" i="14" s="1"/>
  <c r="I126" i="14"/>
  <c r="I243" i="14" s="1"/>
  <c r="H126" i="14"/>
  <c r="H243" i="14" s="1"/>
  <c r="G126" i="14"/>
  <c r="F126" i="14"/>
  <c r="F243" i="14" s="1"/>
  <c r="E126" i="14"/>
  <c r="E243" i="14" s="1"/>
  <c r="D126" i="14"/>
  <c r="D243" i="14" s="1"/>
  <c r="C126" i="14"/>
  <c r="O125" i="14"/>
  <c r="O242" i="14" s="1"/>
  <c r="N125" i="14"/>
  <c r="N242" i="14" s="1"/>
  <c r="M125" i="14"/>
  <c r="M242" i="14" s="1"/>
  <c r="M245" i="14" s="1"/>
  <c r="L125" i="14"/>
  <c r="L242" i="14" s="1"/>
  <c r="K125" i="14"/>
  <c r="K242" i="14" s="1"/>
  <c r="J125" i="14"/>
  <c r="J242" i="14" s="1"/>
  <c r="I125" i="14"/>
  <c r="I242" i="14" s="1"/>
  <c r="H125" i="14"/>
  <c r="H242" i="14" s="1"/>
  <c r="G125" i="14"/>
  <c r="G242" i="14" s="1"/>
  <c r="F125" i="14"/>
  <c r="F242" i="14" s="1"/>
  <c r="E125" i="14"/>
  <c r="E242" i="14" s="1"/>
  <c r="E245" i="14" s="1"/>
  <c r="D125" i="14"/>
  <c r="D242" i="14" s="1"/>
  <c r="C125" i="14"/>
  <c r="C242" i="14" s="1"/>
  <c r="O124" i="14"/>
  <c r="N124" i="14"/>
  <c r="N241" i="14" s="1"/>
  <c r="M124" i="14"/>
  <c r="L124" i="14"/>
  <c r="K124" i="14"/>
  <c r="J124" i="14"/>
  <c r="J241" i="14" s="1"/>
  <c r="I124" i="14"/>
  <c r="H124" i="14"/>
  <c r="G124" i="14"/>
  <c r="F124" i="14"/>
  <c r="F241" i="14" s="1"/>
  <c r="E124" i="14"/>
  <c r="D124" i="14"/>
  <c r="C124" i="14"/>
  <c r="O123" i="14"/>
  <c r="O181" i="14" s="1"/>
  <c r="N123" i="14"/>
  <c r="M123" i="14"/>
  <c r="L123" i="14"/>
  <c r="K123" i="14"/>
  <c r="K240" i="14" s="1"/>
  <c r="J123" i="14"/>
  <c r="I123" i="14"/>
  <c r="H123" i="14"/>
  <c r="G123" i="14"/>
  <c r="G181" i="14" s="1"/>
  <c r="F123" i="14"/>
  <c r="E123" i="14"/>
  <c r="D123" i="14"/>
  <c r="C123" i="14"/>
  <c r="C240" i="14" s="1"/>
  <c r="O117" i="14"/>
  <c r="N117" i="14"/>
  <c r="M117" i="14"/>
  <c r="L117" i="14"/>
  <c r="K117" i="14"/>
  <c r="J117" i="14"/>
  <c r="I117" i="14"/>
  <c r="H117" i="14"/>
  <c r="G117" i="14"/>
  <c r="F117" i="14"/>
  <c r="E117" i="14"/>
  <c r="E119" i="14" s="1"/>
  <c r="D117" i="14"/>
  <c r="C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P68" i="14"/>
  <c r="P67" i="14"/>
  <c r="P66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59" i="14"/>
  <c r="N59" i="14"/>
  <c r="M59" i="14"/>
  <c r="L59" i="14"/>
  <c r="K59" i="14"/>
  <c r="J59" i="14"/>
  <c r="I59" i="14"/>
  <c r="I61" i="14" s="1"/>
  <c r="H59" i="14"/>
  <c r="G59" i="14"/>
  <c r="F59" i="14"/>
  <c r="F61" i="14" s="1"/>
  <c r="E59" i="14"/>
  <c r="D59" i="14"/>
  <c r="C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O11" i="14"/>
  <c r="O61" i="14" s="1"/>
  <c r="N11" i="14"/>
  <c r="M11" i="14"/>
  <c r="L11" i="14"/>
  <c r="K11" i="14"/>
  <c r="K61" i="14" s="1"/>
  <c r="J11" i="14"/>
  <c r="I11" i="14"/>
  <c r="H11" i="14"/>
  <c r="G11" i="14"/>
  <c r="G61" i="14" s="1"/>
  <c r="F11" i="14"/>
  <c r="E11" i="14"/>
  <c r="D11" i="14"/>
  <c r="C11" i="14"/>
  <c r="P10" i="14"/>
  <c r="P9" i="14"/>
  <c r="P8" i="14"/>
  <c r="C293" i="13"/>
  <c r="M276" i="13"/>
  <c r="I259" i="13"/>
  <c r="O236" i="13"/>
  <c r="N236" i="13"/>
  <c r="M236" i="13"/>
  <c r="L236" i="13"/>
  <c r="K236" i="13"/>
  <c r="J236" i="13"/>
  <c r="I236" i="13"/>
  <c r="H236" i="13"/>
  <c r="G236" i="13"/>
  <c r="F236" i="13"/>
  <c r="E236" i="13"/>
  <c r="D236" i="13"/>
  <c r="C236" i="13"/>
  <c r="P235" i="13"/>
  <c r="P234" i="13"/>
  <c r="P233" i="13"/>
  <c r="P232" i="13"/>
  <c r="P231" i="13"/>
  <c r="P230" i="13"/>
  <c r="P229" i="13"/>
  <c r="P228" i="13"/>
  <c r="P227" i="13"/>
  <c r="P226" i="13"/>
  <c r="P225" i="13"/>
  <c r="P224" i="13"/>
  <c r="P223" i="13"/>
  <c r="P222" i="13"/>
  <c r="P221" i="13"/>
  <c r="P220" i="13"/>
  <c r="P219" i="13"/>
  <c r="P218" i="13"/>
  <c r="P217" i="13"/>
  <c r="P216" i="13"/>
  <c r="P215" i="13"/>
  <c r="P214" i="13"/>
  <c r="P213" i="13"/>
  <c r="P212" i="13"/>
  <c r="P211" i="13"/>
  <c r="P210" i="13"/>
  <c r="P209" i="13"/>
  <c r="P208" i="13"/>
  <c r="P207" i="13"/>
  <c r="P206" i="13"/>
  <c r="P205" i="13"/>
  <c r="P204" i="13"/>
  <c r="P203" i="13"/>
  <c r="P202" i="13"/>
  <c r="P201" i="13"/>
  <c r="P200" i="13"/>
  <c r="P199" i="13"/>
  <c r="P198" i="13"/>
  <c r="P197" i="13"/>
  <c r="P196" i="13"/>
  <c r="P195" i="13"/>
  <c r="P194" i="13"/>
  <c r="P193" i="13"/>
  <c r="P192" i="13"/>
  <c r="P191" i="13"/>
  <c r="P190" i="13"/>
  <c r="O188" i="13"/>
  <c r="O238" i="13" s="1"/>
  <c r="N188" i="13"/>
  <c r="M188" i="13"/>
  <c r="L188" i="13"/>
  <c r="L238" i="13" s="1"/>
  <c r="K188" i="13"/>
  <c r="J188" i="13"/>
  <c r="I188" i="13"/>
  <c r="H188" i="13"/>
  <c r="H238" i="13" s="1"/>
  <c r="G188" i="13"/>
  <c r="F188" i="13"/>
  <c r="E188" i="13"/>
  <c r="D188" i="13"/>
  <c r="D238" i="13" s="1"/>
  <c r="C188" i="13"/>
  <c r="C238" i="13" s="1"/>
  <c r="P187" i="13"/>
  <c r="P186" i="13"/>
  <c r="P185" i="13"/>
  <c r="O177" i="13"/>
  <c r="O294" i="13" s="1"/>
  <c r="N177" i="13"/>
  <c r="N294" i="13" s="1"/>
  <c r="M177" i="13"/>
  <c r="M294" i="13" s="1"/>
  <c r="L177" i="13"/>
  <c r="L294" i="13" s="1"/>
  <c r="K177" i="13"/>
  <c r="K294" i="13" s="1"/>
  <c r="J177" i="13"/>
  <c r="J294" i="13" s="1"/>
  <c r="I177" i="13"/>
  <c r="I294" i="13" s="1"/>
  <c r="H177" i="13"/>
  <c r="H294" i="13" s="1"/>
  <c r="G177" i="13"/>
  <c r="G294" i="13" s="1"/>
  <c r="F177" i="13"/>
  <c r="F294" i="13" s="1"/>
  <c r="E177" i="13"/>
  <c r="E294" i="13" s="1"/>
  <c r="D177" i="13"/>
  <c r="D294" i="13" s="1"/>
  <c r="C177" i="13"/>
  <c r="C294" i="13" s="1"/>
  <c r="O176" i="13"/>
  <c r="O293" i="13" s="1"/>
  <c r="N176" i="13"/>
  <c r="N293" i="13" s="1"/>
  <c r="M176" i="13"/>
  <c r="M293" i="13" s="1"/>
  <c r="L176" i="13"/>
  <c r="L293" i="13" s="1"/>
  <c r="K176" i="13"/>
  <c r="K293" i="13" s="1"/>
  <c r="J176" i="13"/>
  <c r="J293" i="13" s="1"/>
  <c r="I176" i="13"/>
  <c r="I293" i="13" s="1"/>
  <c r="H176" i="13"/>
  <c r="H293" i="13" s="1"/>
  <c r="G176" i="13"/>
  <c r="G293" i="13" s="1"/>
  <c r="F176" i="13"/>
  <c r="F293" i="13" s="1"/>
  <c r="E176" i="13"/>
  <c r="E293" i="13" s="1"/>
  <c r="D176" i="13"/>
  <c r="D293" i="13" s="1"/>
  <c r="C176" i="13"/>
  <c r="O175" i="13"/>
  <c r="O292" i="13" s="1"/>
  <c r="N175" i="13"/>
  <c r="N292" i="13" s="1"/>
  <c r="M175" i="13"/>
  <c r="M292" i="13" s="1"/>
  <c r="L175" i="13"/>
  <c r="L292" i="13" s="1"/>
  <c r="K175" i="13"/>
  <c r="K292" i="13" s="1"/>
  <c r="J175" i="13"/>
  <c r="J292" i="13" s="1"/>
  <c r="I175" i="13"/>
  <c r="I292" i="13" s="1"/>
  <c r="H175" i="13"/>
  <c r="H292" i="13" s="1"/>
  <c r="G175" i="13"/>
  <c r="G292" i="13" s="1"/>
  <c r="F175" i="13"/>
  <c r="F292" i="13" s="1"/>
  <c r="E175" i="13"/>
  <c r="E292" i="13" s="1"/>
  <c r="D175" i="13"/>
  <c r="D292" i="13" s="1"/>
  <c r="C175" i="13"/>
  <c r="C292" i="13" s="1"/>
  <c r="O174" i="13"/>
  <c r="O291" i="13" s="1"/>
  <c r="N174" i="13"/>
  <c r="N291" i="13" s="1"/>
  <c r="M174" i="13"/>
  <c r="M291" i="13" s="1"/>
  <c r="L174" i="13"/>
  <c r="L291" i="13" s="1"/>
  <c r="K174" i="13"/>
  <c r="K291" i="13" s="1"/>
  <c r="J174" i="13"/>
  <c r="J291" i="13" s="1"/>
  <c r="I174" i="13"/>
  <c r="I291" i="13" s="1"/>
  <c r="H174" i="13"/>
  <c r="H291" i="13" s="1"/>
  <c r="G174" i="13"/>
  <c r="G291" i="13" s="1"/>
  <c r="F174" i="13"/>
  <c r="F291" i="13" s="1"/>
  <c r="E174" i="13"/>
  <c r="E291" i="13" s="1"/>
  <c r="D174" i="13"/>
  <c r="D291" i="13" s="1"/>
  <c r="C174" i="13"/>
  <c r="C291" i="13" s="1"/>
  <c r="O173" i="13"/>
  <c r="O290" i="13" s="1"/>
  <c r="N173" i="13"/>
  <c r="N290" i="13" s="1"/>
  <c r="M173" i="13"/>
  <c r="M290" i="13" s="1"/>
  <c r="L173" i="13"/>
  <c r="L290" i="13" s="1"/>
  <c r="K173" i="13"/>
  <c r="K290" i="13" s="1"/>
  <c r="J173" i="13"/>
  <c r="J290" i="13" s="1"/>
  <c r="I173" i="13"/>
  <c r="I290" i="13" s="1"/>
  <c r="H173" i="13"/>
  <c r="H290" i="13" s="1"/>
  <c r="G173" i="13"/>
  <c r="G290" i="13" s="1"/>
  <c r="F173" i="13"/>
  <c r="F290" i="13" s="1"/>
  <c r="E173" i="13"/>
  <c r="E290" i="13" s="1"/>
  <c r="D173" i="13"/>
  <c r="D290" i="13" s="1"/>
  <c r="C173" i="13"/>
  <c r="C290" i="13" s="1"/>
  <c r="O172" i="13"/>
  <c r="O289" i="13" s="1"/>
  <c r="N172" i="13"/>
  <c r="N289" i="13" s="1"/>
  <c r="M172" i="13"/>
  <c r="M289" i="13" s="1"/>
  <c r="L172" i="13"/>
  <c r="L289" i="13" s="1"/>
  <c r="K172" i="13"/>
  <c r="K289" i="13" s="1"/>
  <c r="J172" i="13"/>
  <c r="J289" i="13" s="1"/>
  <c r="I172" i="13"/>
  <c r="I289" i="13" s="1"/>
  <c r="H172" i="13"/>
  <c r="H289" i="13" s="1"/>
  <c r="G172" i="13"/>
  <c r="G289" i="13" s="1"/>
  <c r="F172" i="13"/>
  <c r="F289" i="13" s="1"/>
  <c r="E172" i="13"/>
  <c r="E289" i="13" s="1"/>
  <c r="D172" i="13"/>
  <c r="D289" i="13" s="1"/>
  <c r="C172" i="13"/>
  <c r="O171" i="13"/>
  <c r="O288" i="13" s="1"/>
  <c r="N171" i="13"/>
  <c r="N288" i="13" s="1"/>
  <c r="M171" i="13"/>
  <c r="M288" i="13" s="1"/>
  <c r="L171" i="13"/>
  <c r="L288" i="13" s="1"/>
  <c r="K171" i="13"/>
  <c r="K288" i="13" s="1"/>
  <c r="J171" i="13"/>
  <c r="J288" i="13" s="1"/>
  <c r="I171" i="13"/>
  <c r="I288" i="13" s="1"/>
  <c r="H171" i="13"/>
  <c r="H288" i="13" s="1"/>
  <c r="G171" i="13"/>
  <c r="G288" i="13" s="1"/>
  <c r="F171" i="13"/>
  <c r="F288" i="13" s="1"/>
  <c r="E171" i="13"/>
  <c r="E288" i="13" s="1"/>
  <c r="D171" i="13"/>
  <c r="D288" i="13" s="1"/>
  <c r="C171" i="13"/>
  <c r="C288" i="13" s="1"/>
  <c r="O170" i="13"/>
  <c r="O287" i="13" s="1"/>
  <c r="N170" i="13"/>
  <c r="N287" i="13" s="1"/>
  <c r="M170" i="13"/>
  <c r="M287" i="13" s="1"/>
  <c r="L170" i="13"/>
  <c r="L287" i="13" s="1"/>
  <c r="K170" i="13"/>
  <c r="K287" i="13" s="1"/>
  <c r="J170" i="13"/>
  <c r="J287" i="13" s="1"/>
  <c r="I170" i="13"/>
  <c r="I287" i="13" s="1"/>
  <c r="H170" i="13"/>
  <c r="H287" i="13" s="1"/>
  <c r="G170" i="13"/>
  <c r="G287" i="13" s="1"/>
  <c r="F170" i="13"/>
  <c r="F287" i="13" s="1"/>
  <c r="E170" i="13"/>
  <c r="E287" i="13" s="1"/>
  <c r="D170" i="13"/>
  <c r="D287" i="13" s="1"/>
  <c r="C170" i="13"/>
  <c r="C287" i="13" s="1"/>
  <c r="O169" i="13"/>
  <c r="O286" i="13" s="1"/>
  <c r="N169" i="13"/>
  <c r="N286" i="13" s="1"/>
  <c r="M169" i="13"/>
  <c r="M286" i="13" s="1"/>
  <c r="L169" i="13"/>
  <c r="L286" i="13" s="1"/>
  <c r="K169" i="13"/>
  <c r="K286" i="13" s="1"/>
  <c r="J169" i="13"/>
  <c r="J286" i="13" s="1"/>
  <c r="I169" i="13"/>
  <c r="I286" i="13" s="1"/>
  <c r="H169" i="13"/>
  <c r="H286" i="13" s="1"/>
  <c r="G169" i="13"/>
  <c r="G286" i="13" s="1"/>
  <c r="F169" i="13"/>
  <c r="F286" i="13" s="1"/>
  <c r="E169" i="13"/>
  <c r="E286" i="13" s="1"/>
  <c r="D169" i="13"/>
  <c r="D286" i="13" s="1"/>
  <c r="C169" i="13"/>
  <c r="C286" i="13" s="1"/>
  <c r="O168" i="13"/>
  <c r="O285" i="13" s="1"/>
  <c r="N168" i="13"/>
  <c r="N285" i="13" s="1"/>
  <c r="M168" i="13"/>
  <c r="M285" i="13" s="1"/>
  <c r="L168" i="13"/>
  <c r="L285" i="13" s="1"/>
  <c r="K168" i="13"/>
  <c r="K285" i="13" s="1"/>
  <c r="J168" i="13"/>
  <c r="J285" i="13" s="1"/>
  <c r="I168" i="13"/>
  <c r="I285" i="13" s="1"/>
  <c r="H168" i="13"/>
  <c r="H285" i="13" s="1"/>
  <c r="G168" i="13"/>
  <c r="G285" i="13" s="1"/>
  <c r="F168" i="13"/>
  <c r="F285" i="13" s="1"/>
  <c r="E168" i="13"/>
  <c r="E285" i="13" s="1"/>
  <c r="D168" i="13"/>
  <c r="D285" i="13" s="1"/>
  <c r="C168" i="13"/>
  <c r="O167" i="13"/>
  <c r="O284" i="13" s="1"/>
  <c r="N167" i="13"/>
  <c r="N284" i="13" s="1"/>
  <c r="M167" i="13"/>
  <c r="M284" i="13" s="1"/>
  <c r="L167" i="13"/>
  <c r="L284" i="13" s="1"/>
  <c r="K167" i="13"/>
  <c r="K284" i="13" s="1"/>
  <c r="J167" i="13"/>
  <c r="J284" i="13" s="1"/>
  <c r="I167" i="13"/>
  <c r="I284" i="13" s="1"/>
  <c r="H167" i="13"/>
  <c r="H284" i="13" s="1"/>
  <c r="G167" i="13"/>
  <c r="G284" i="13" s="1"/>
  <c r="F167" i="13"/>
  <c r="F284" i="13" s="1"/>
  <c r="E167" i="13"/>
  <c r="E284" i="13" s="1"/>
  <c r="D167" i="13"/>
  <c r="D284" i="13" s="1"/>
  <c r="C167" i="13"/>
  <c r="C284" i="13" s="1"/>
  <c r="O166" i="13"/>
  <c r="O283" i="13" s="1"/>
  <c r="N166" i="13"/>
  <c r="N283" i="13" s="1"/>
  <c r="M166" i="13"/>
  <c r="M283" i="13" s="1"/>
  <c r="L166" i="13"/>
  <c r="L283" i="13" s="1"/>
  <c r="K166" i="13"/>
  <c r="K283" i="13" s="1"/>
  <c r="J166" i="13"/>
  <c r="J283" i="13" s="1"/>
  <c r="I166" i="13"/>
  <c r="I283" i="13" s="1"/>
  <c r="H166" i="13"/>
  <c r="H283" i="13" s="1"/>
  <c r="G166" i="13"/>
  <c r="G283" i="13" s="1"/>
  <c r="F166" i="13"/>
  <c r="F283" i="13" s="1"/>
  <c r="E166" i="13"/>
  <c r="E283" i="13" s="1"/>
  <c r="D166" i="13"/>
  <c r="D283" i="13" s="1"/>
  <c r="C166" i="13"/>
  <c r="C283" i="13" s="1"/>
  <c r="O165" i="13"/>
  <c r="O282" i="13" s="1"/>
  <c r="N165" i="13"/>
  <c r="N282" i="13" s="1"/>
  <c r="M165" i="13"/>
  <c r="M282" i="13" s="1"/>
  <c r="L165" i="13"/>
  <c r="L282" i="13" s="1"/>
  <c r="K165" i="13"/>
  <c r="K282" i="13" s="1"/>
  <c r="J165" i="13"/>
  <c r="J282" i="13" s="1"/>
  <c r="I165" i="13"/>
  <c r="I282" i="13" s="1"/>
  <c r="H165" i="13"/>
  <c r="H282" i="13" s="1"/>
  <c r="G165" i="13"/>
  <c r="G282" i="13" s="1"/>
  <c r="F165" i="13"/>
  <c r="F282" i="13" s="1"/>
  <c r="E165" i="13"/>
  <c r="E282" i="13" s="1"/>
  <c r="D165" i="13"/>
  <c r="D282" i="13" s="1"/>
  <c r="C165" i="13"/>
  <c r="C282" i="13" s="1"/>
  <c r="O164" i="13"/>
  <c r="O281" i="13" s="1"/>
  <c r="N164" i="13"/>
  <c r="N281" i="13" s="1"/>
  <c r="M164" i="13"/>
  <c r="M281" i="13" s="1"/>
  <c r="L164" i="13"/>
  <c r="L281" i="13" s="1"/>
  <c r="K164" i="13"/>
  <c r="K281" i="13" s="1"/>
  <c r="J164" i="13"/>
  <c r="J281" i="13" s="1"/>
  <c r="I164" i="13"/>
  <c r="I281" i="13" s="1"/>
  <c r="H164" i="13"/>
  <c r="H281" i="13" s="1"/>
  <c r="G164" i="13"/>
  <c r="G281" i="13" s="1"/>
  <c r="F164" i="13"/>
  <c r="F281" i="13" s="1"/>
  <c r="E164" i="13"/>
  <c r="E281" i="13" s="1"/>
  <c r="D164" i="13"/>
  <c r="D281" i="13" s="1"/>
  <c r="C164" i="13"/>
  <c r="C281" i="13" s="1"/>
  <c r="O163" i="13"/>
  <c r="O280" i="13" s="1"/>
  <c r="N163" i="13"/>
  <c r="N280" i="13" s="1"/>
  <c r="M163" i="13"/>
  <c r="M280" i="13" s="1"/>
  <c r="L163" i="13"/>
  <c r="L280" i="13" s="1"/>
  <c r="K163" i="13"/>
  <c r="K280" i="13" s="1"/>
  <c r="J163" i="13"/>
  <c r="J280" i="13" s="1"/>
  <c r="I163" i="13"/>
  <c r="I280" i="13" s="1"/>
  <c r="H163" i="13"/>
  <c r="H280" i="13" s="1"/>
  <c r="G163" i="13"/>
  <c r="G280" i="13" s="1"/>
  <c r="F163" i="13"/>
  <c r="F280" i="13" s="1"/>
  <c r="E163" i="13"/>
  <c r="E280" i="13" s="1"/>
  <c r="D163" i="13"/>
  <c r="D280" i="13" s="1"/>
  <c r="C163" i="13"/>
  <c r="C280" i="13" s="1"/>
  <c r="O162" i="13"/>
  <c r="O279" i="13" s="1"/>
  <c r="N162" i="13"/>
  <c r="N279" i="13" s="1"/>
  <c r="M162" i="13"/>
  <c r="M279" i="13" s="1"/>
  <c r="L162" i="13"/>
  <c r="L279" i="13" s="1"/>
  <c r="K162" i="13"/>
  <c r="K279" i="13" s="1"/>
  <c r="J162" i="13"/>
  <c r="J279" i="13" s="1"/>
  <c r="I162" i="13"/>
  <c r="I279" i="13" s="1"/>
  <c r="H162" i="13"/>
  <c r="H279" i="13" s="1"/>
  <c r="G162" i="13"/>
  <c r="G279" i="13" s="1"/>
  <c r="F162" i="13"/>
  <c r="F279" i="13" s="1"/>
  <c r="E162" i="13"/>
  <c r="E279" i="13" s="1"/>
  <c r="D162" i="13"/>
  <c r="D279" i="13" s="1"/>
  <c r="C162" i="13"/>
  <c r="C279" i="13" s="1"/>
  <c r="O161" i="13"/>
  <c r="O278" i="13" s="1"/>
  <c r="N161" i="13"/>
  <c r="N278" i="13" s="1"/>
  <c r="M161" i="13"/>
  <c r="M278" i="13" s="1"/>
  <c r="L161" i="13"/>
  <c r="L278" i="13" s="1"/>
  <c r="K161" i="13"/>
  <c r="K278" i="13" s="1"/>
  <c r="J161" i="13"/>
  <c r="J278" i="13" s="1"/>
  <c r="I161" i="13"/>
  <c r="I278" i="13" s="1"/>
  <c r="H161" i="13"/>
  <c r="H278" i="13" s="1"/>
  <c r="G161" i="13"/>
  <c r="G278" i="13" s="1"/>
  <c r="F161" i="13"/>
  <c r="F278" i="13" s="1"/>
  <c r="E161" i="13"/>
  <c r="E278" i="13" s="1"/>
  <c r="D161" i="13"/>
  <c r="D278" i="13" s="1"/>
  <c r="C161" i="13"/>
  <c r="C278" i="13" s="1"/>
  <c r="O160" i="13"/>
  <c r="O277" i="13" s="1"/>
  <c r="N160" i="13"/>
  <c r="N277" i="13" s="1"/>
  <c r="M160" i="13"/>
  <c r="M277" i="13" s="1"/>
  <c r="L160" i="13"/>
  <c r="L277" i="13" s="1"/>
  <c r="K160" i="13"/>
  <c r="K277" i="13" s="1"/>
  <c r="J160" i="13"/>
  <c r="J277" i="13" s="1"/>
  <c r="I160" i="13"/>
  <c r="I277" i="13" s="1"/>
  <c r="H160" i="13"/>
  <c r="H277" i="13" s="1"/>
  <c r="G160" i="13"/>
  <c r="G277" i="13" s="1"/>
  <c r="F160" i="13"/>
  <c r="F277" i="13" s="1"/>
  <c r="E160" i="13"/>
  <c r="E277" i="13" s="1"/>
  <c r="D160" i="13"/>
  <c r="D277" i="13" s="1"/>
  <c r="C160" i="13"/>
  <c r="C277" i="13" s="1"/>
  <c r="O159" i="13"/>
  <c r="O276" i="13" s="1"/>
  <c r="N159" i="13"/>
  <c r="N276" i="13" s="1"/>
  <c r="M159" i="13"/>
  <c r="L159" i="13"/>
  <c r="L276" i="13" s="1"/>
  <c r="K159" i="13"/>
  <c r="K276" i="13" s="1"/>
  <c r="J159" i="13"/>
  <c r="J276" i="13" s="1"/>
  <c r="I159" i="13"/>
  <c r="I276" i="13" s="1"/>
  <c r="H159" i="13"/>
  <c r="H276" i="13" s="1"/>
  <c r="G159" i="13"/>
  <c r="G276" i="13" s="1"/>
  <c r="F159" i="13"/>
  <c r="F276" i="13" s="1"/>
  <c r="E159" i="13"/>
  <c r="E276" i="13" s="1"/>
  <c r="D159" i="13"/>
  <c r="D276" i="13" s="1"/>
  <c r="C159" i="13"/>
  <c r="C276" i="13" s="1"/>
  <c r="O158" i="13"/>
  <c r="O275" i="13" s="1"/>
  <c r="N158" i="13"/>
  <c r="N275" i="13" s="1"/>
  <c r="M158" i="13"/>
  <c r="M275" i="13" s="1"/>
  <c r="L158" i="13"/>
  <c r="L275" i="13" s="1"/>
  <c r="K158" i="13"/>
  <c r="K275" i="13" s="1"/>
  <c r="J158" i="13"/>
  <c r="J275" i="13" s="1"/>
  <c r="I158" i="13"/>
  <c r="I275" i="13" s="1"/>
  <c r="H158" i="13"/>
  <c r="H275" i="13" s="1"/>
  <c r="G158" i="13"/>
  <c r="G275" i="13" s="1"/>
  <c r="F158" i="13"/>
  <c r="F275" i="13" s="1"/>
  <c r="E158" i="13"/>
  <c r="E275" i="13" s="1"/>
  <c r="D158" i="13"/>
  <c r="D275" i="13" s="1"/>
  <c r="C158" i="13"/>
  <c r="C275" i="13" s="1"/>
  <c r="O157" i="13"/>
  <c r="O274" i="13" s="1"/>
  <c r="N157" i="13"/>
  <c r="N274" i="13" s="1"/>
  <c r="M157" i="13"/>
  <c r="M274" i="13" s="1"/>
  <c r="L157" i="13"/>
  <c r="L274" i="13" s="1"/>
  <c r="K157" i="13"/>
  <c r="K274" i="13" s="1"/>
  <c r="J157" i="13"/>
  <c r="J274" i="13" s="1"/>
  <c r="I157" i="13"/>
  <c r="I274" i="13" s="1"/>
  <c r="H157" i="13"/>
  <c r="H274" i="13" s="1"/>
  <c r="G157" i="13"/>
  <c r="G274" i="13" s="1"/>
  <c r="F157" i="13"/>
  <c r="F274" i="13" s="1"/>
  <c r="E157" i="13"/>
  <c r="E274" i="13" s="1"/>
  <c r="D157" i="13"/>
  <c r="D274" i="13" s="1"/>
  <c r="C157" i="13"/>
  <c r="C274" i="13" s="1"/>
  <c r="O156" i="13"/>
  <c r="O273" i="13" s="1"/>
  <c r="N156" i="13"/>
  <c r="N273" i="13" s="1"/>
  <c r="M156" i="13"/>
  <c r="M273" i="13" s="1"/>
  <c r="L156" i="13"/>
  <c r="L273" i="13" s="1"/>
  <c r="K156" i="13"/>
  <c r="K273" i="13" s="1"/>
  <c r="J156" i="13"/>
  <c r="J273" i="13" s="1"/>
  <c r="I156" i="13"/>
  <c r="I273" i="13" s="1"/>
  <c r="H156" i="13"/>
  <c r="H273" i="13" s="1"/>
  <c r="G156" i="13"/>
  <c r="G273" i="13" s="1"/>
  <c r="F156" i="13"/>
  <c r="F273" i="13" s="1"/>
  <c r="E156" i="13"/>
  <c r="E273" i="13" s="1"/>
  <c r="D156" i="13"/>
  <c r="D273" i="13" s="1"/>
  <c r="C156" i="13"/>
  <c r="C273" i="13" s="1"/>
  <c r="O155" i="13"/>
  <c r="O272" i="13" s="1"/>
  <c r="N155" i="13"/>
  <c r="N272" i="13" s="1"/>
  <c r="M155" i="13"/>
  <c r="M272" i="13" s="1"/>
  <c r="L155" i="13"/>
  <c r="L272" i="13" s="1"/>
  <c r="K155" i="13"/>
  <c r="K272" i="13" s="1"/>
  <c r="J155" i="13"/>
  <c r="J272" i="13" s="1"/>
  <c r="I155" i="13"/>
  <c r="I272" i="13" s="1"/>
  <c r="H155" i="13"/>
  <c r="H272" i="13" s="1"/>
  <c r="G155" i="13"/>
  <c r="G272" i="13" s="1"/>
  <c r="F155" i="13"/>
  <c r="F272" i="13" s="1"/>
  <c r="E155" i="13"/>
  <c r="E272" i="13" s="1"/>
  <c r="D155" i="13"/>
  <c r="D272" i="13" s="1"/>
  <c r="C155" i="13"/>
  <c r="C272" i="13" s="1"/>
  <c r="O154" i="13"/>
  <c r="O271" i="13" s="1"/>
  <c r="N154" i="13"/>
  <c r="N271" i="13" s="1"/>
  <c r="M154" i="13"/>
  <c r="M271" i="13" s="1"/>
  <c r="L154" i="13"/>
  <c r="L271" i="13" s="1"/>
  <c r="K154" i="13"/>
  <c r="K271" i="13" s="1"/>
  <c r="J154" i="13"/>
  <c r="J271" i="13" s="1"/>
  <c r="I154" i="13"/>
  <c r="I271" i="13" s="1"/>
  <c r="H154" i="13"/>
  <c r="H271" i="13" s="1"/>
  <c r="G154" i="13"/>
  <c r="G271" i="13" s="1"/>
  <c r="F154" i="13"/>
  <c r="F271" i="13" s="1"/>
  <c r="E154" i="13"/>
  <c r="E271" i="13" s="1"/>
  <c r="D154" i="13"/>
  <c r="D271" i="13" s="1"/>
  <c r="C154" i="13"/>
  <c r="C271" i="13" s="1"/>
  <c r="O153" i="13"/>
  <c r="O270" i="13" s="1"/>
  <c r="N153" i="13"/>
  <c r="N270" i="13" s="1"/>
  <c r="M153" i="13"/>
  <c r="M270" i="13" s="1"/>
  <c r="L153" i="13"/>
  <c r="L270" i="13" s="1"/>
  <c r="K153" i="13"/>
  <c r="K270" i="13" s="1"/>
  <c r="J153" i="13"/>
  <c r="J270" i="13" s="1"/>
  <c r="I153" i="13"/>
  <c r="I270" i="13" s="1"/>
  <c r="H153" i="13"/>
  <c r="H270" i="13" s="1"/>
  <c r="G153" i="13"/>
  <c r="G270" i="13" s="1"/>
  <c r="F153" i="13"/>
  <c r="F270" i="13" s="1"/>
  <c r="E153" i="13"/>
  <c r="E270" i="13" s="1"/>
  <c r="D153" i="13"/>
  <c r="D270" i="13" s="1"/>
  <c r="C153" i="13"/>
  <c r="C270" i="13" s="1"/>
  <c r="O152" i="13"/>
  <c r="O269" i="13" s="1"/>
  <c r="N152" i="13"/>
  <c r="N269" i="13" s="1"/>
  <c r="M152" i="13"/>
  <c r="M269" i="13" s="1"/>
  <c r="L152" i="13"/>
  <c r="L269" i="13" s="1"/>
  <c r="K152" i="13"/>
  <c r="K269" i="13" s="1"/>
  <c r="J152" i="13"/>
  <c r="J269" i="13" s="1"/>
  <c r="I152" i="13"/>
  <c r="I269" i="13" s="1"/>
  <c r="H152" i="13"/>
  <c r="H269" i="13" s="1"/>
  <c r="G152" i="13"/>
  <c r="G269" i="13" s="1"/>
  <c r="F152" i="13"/>
  <c r="F269" i="13" s="1"/>
  <c r="E152" i="13"/>
  <c r="E269" i="13" s="1"/>
  <c r="D152" i="13"/>
  <c r="D269" i="13" s="1"/>
  <c r="C152" i="13"/>
  <c r="C269" i="13" s="1"/>
  <c r="O151" i="13"/>
  <c r="O268" i="13" s="1"/>
  <c r="N151" i="13"/>
  <c r="N268" i="13" s="1"/>
  <c r="M151" i="13"/>
  <c r="M268" i="13" s="1"/>
  <c r="L151" i="13"/>
  <c r="L268" i="13" s="1"/>
  <c r="K151" i="13"/>
  <c r="K268" i="13" s="1"/>
  <c r="J151" i="13"/>
  <c r="J268" i="13" s="1"/>
  <c r="I151" i="13"/>
  <c r="I268" i="13" s="1"/>
  <c r="H151" i="13"/>
  <c r="H268" i="13" s="1"/>
  <c r="G151" i="13"/>
  <c r="G268" i="13" s="1"/>
  <c r="F151" i="13"/>
  <c r="F268" i="13" s="1"/>
  <c r="E151" i="13"/>
  <c r="E268" i="13" s="1"/>
  <c r="D151" i="13"/>
  <c r="D268" i="13" s="1"/>
  <c r="C151" i="13"/>
  <c r="C268" i="13" s="1"/>
  <c r="O150" i="13"/>
  <c r="O267" i="13" s="1"/>
  <c r="N150" i="13"/>
  <c r="N267" i="13" s="1"/>
  <c r="M150" i="13"/>
  <c r="M267" i="13" s="1"/>
  <c r="L150" i="13"/>
  <c r="L267" i="13" s="1"/>
  <c r="K150" i="13"/>
  <c r="K267" i="13" s="1"/>
  <c r="J150" i="13"/>
  <c r="J267" i="13" s="1"/>
  <c r="I150" i="13"/>
  <c r="I267" i="13" s="1"/>
  <c r="H150" i="13"/>
  <c r="H267" i="13" s="1"/>
  <c r="G150" i="13"/>
  <c r="G267" i="13" s="1"/>
  <c r="F150" i="13"/>
  <c r="F267" i="13" s="1"/>
  <c r="E150" i="13"/>
  <c r="E267" i="13" s="1"/>
  <c r="D150" i="13"/>
  <c r="D267" i="13" s="1"/>
  <c r="C150" i="13"/>
  <c r="C267" i="13" s="1"/>
  <c r="O149" i="13"/>
  <c r="O266" i="13" s="1"/>
  <c r="N149" i="13"/>
  <c r="N266" i="13" s="1"/>
  <c r="M149" i="13"/>
  <c r="M266" i="13" s="1"/>
  <c r="L149" i="13"/>
  <c r="L266" i="13" s="1"/>
  <c r="K149" i="13"/>
  <c r="K266" i="13" s="1"/>
  <c r="J149" i="13"/>
  <c r="J266" i="13" s="1"/>
  <c r="I149" i="13"/>
  <c r="I266" i="13" s="1"/>
  <c r="H149" i="13"/>
  <c r="H266" i="13" s="1"/>
  <c r="G149" i="13"/>
  <c r="G266" i="13" s="1"/>
  <c r="F149" i="13"/>
  <c r="F266" i="13" s="1"/>
  <c r="E149" i="13"/>
  <c r="E266" i="13" s="1"/>
  <c r="D149" i="13"/>
  <c r="D266" i="13" s="1"/>
  <c r="C149" i="13"/>
  <c r="C266" i="13" s="1"/>
  <c r="O148" i="13"/>
  <c r="O265" i="13" s="1"/>
  <c r="N148" i="13"/>
  <c r="N265" i="13" s="1"/>
  <c r="M148" i="13"/>
  <c r="M265" i="13" s="1"/>
  <c r="L148" i="13"/>
  <c r="L265" i="13" s="1"/>
  <c r="K148" i="13"/>
  <c r="K265" i="13" s="1"/>
  <c r="J148" i="13"/>
  <c r="J265" i="13" s="1"/>
  <c r="I148" i="13"/>
  <c r="I265" i="13" s="1"/>
  <c r="H148" i="13"/>
  <c r="H265" i="13" s="1"/>
  <c r="G148" i="13"/>
  <c r="G265" i="13" s="1"/>
  <c r="F148" i="13"/>
  <c r="F265" i="13" s="1"/>
  <c r="E148" i="13"/>
  <c r="E265" i="13" s="1"/>
  <c r="D148" i="13"/>
  <c r="D265" i="13" s="1"/>
  <c r="C148" i="13"/>
  <c r="C265" i="13" s="1"/>
  <c r="O147" i="13"/>
  <c r="O264" i="13" s="1"/>
  <c r="N147" i="13"/>
  <c r="N264" i="13" s="1"/>
  <c r="M147" i="13"/>
  <c r="M264" i="13" s="1"/>
  <c r="L147" i="13"/>
  <c r="L264" i="13" s="1"/>
  <c r="K147" i="13"/>
  <c r="K264" i="13" s="1"/>
  <c r="J147" i="13"/>
  <c r="J264" i="13" s="1"/>
  <c r="I147" i="13"/>
  <c r="I264" i="13" s="1"/>
  <c r="H147" i="13"/>
  <c r="H264" i="13" s="1"/>
  <c r="G147" i="13"/>
  <c r="G264" i="13" s="1"/>
  <c r="F147" i="13"/>
  <c r="F264" i="13" s="1"/>
  <c r="E147" i="13"/>
  <c r="E264" i="13" s="1"/>
  <c r="D147" i="13"/>
  <c r="D264" i="13" s="1"/>
  <c r="C147" i="13"/>
  <c r="C264" i="13" s="1"/>
  <c r="O146" i="13"/>
  <c r="O263" i="13" s="1"/>
  <c r="N146" i="13"/>
  <c r="N263" i="13" s="1"/>
  <c r="M146" i="13"/>
  <c r="M263" i="13" s="1"/>
  <c r="L146" i="13"/>
  <c r="L263" i="13" s="1"/>
  <c r="K146" i="13"/>
  <c r="K263" i="13" s="1"/>
  <c r="J146" i="13"/>
  <c r="J263" i="13" s="1"/>
  <c r="I146" i="13"/>
  <c r="I263" i="13" s="1"/>
  <c r="H146" i="13"/>
  <c r="H263" i="13" s="1"/>
  <c r="G146" i="13"/>
  <c r="G263" i="13" s="1"/>
  <c r="F146" i="13"/>
  <c r="F263" i="13" s="1"/>
  <c r="E146" i="13"/>
  <c r="E263" i="13" s="1"/>
  <c r="D146" i="13"/>
  <c r="D263" i="13" s="1"/>
  <c r="C146" i="13"/>
  <c r="C263" i="13" s="1"/>
  <c r="O145" i="13"/>
  <c r="O262" i="13" s="1"/>
  <c r="N145" i="13"/>
  <c r="N262" i="13" s="1"/>
  <c r="M145" i="13"/>
  <c r="M262" i="13" s="1"/>
  <c r="L145" i="13"/>
  <c r="L262" i="13" s="1"/>
  <c r="K145" i="13"/>
  <c r="K262" i="13" s="1"/>
  <c r="J145" i="13"/>
  <c r="J262" i="13" s="1"/>
  <c r="I145" i="13"/>
  <c r="I262" i="13" s="1"/>
  <c r="H145" i="13"/>
  <c r="H262" i="13" s="1"/>
  <c r="G145" i="13"/>
  <c r="G262" i="13" s="1"/>
  <c r="F145" i="13"/>
  <c r="F262" i="13" s="1"/>
  <c r="E145" i="13"/>
  <c r="E262" i="13" s="1"/>
  <c r="D145" i="13"/>
  <c r="D262" i="13" s="1"/>
  <c r="C145" i="13"/>
  <c r="C262" i="13" s="1"/>
  <c r="O144" i="13"/>
  <c r="O261" i="13" s="1"/>
  <c r="N144" i="13"/>
  <c r="N261" i="13" s="1"/>
  <c r="M144" i="13"/>
  <c r="M261" i="13" s="1"/>
  <c r="L144" i="13"/>
  <c r="L261" i="13" s="1"/>
  <c r="K144" i="13"/>
  <c r="K261" i="13" s="1"/>
  <c r="J144" i="13"/>
  <c r="J261" i="13" s="1"/>
  <c r="I144" i="13"/>
  <c r="I261" i="13" s="1"/>
  <c r="H144" i="13"/>
  <c r="H261" i="13" s="1"/>
  <c r="G144" i="13"/>
  <c r="G261" i="13" s="1"/>
  <c r="F144" i="13"/>
  <c r="F261" i="13" s="1"/>
  <c r="E144" i="13"/>
  <c r="E261" i="13" s="1"/>
  <c r="D144" i="13"/>
  <c r="D261" i="13" s="1"/>
  <c r="C144" i="13"/>
  <c r="C261" i="13" s="1"/>
  <c r="O143" i="13"/>
  <c r="O260" i="13" s="1"/>
  <c r="N143" i="13"/>
  <c r="N260" i="13" s="1"/>
  <c r="M143" i="13"/>
  <c r="M260" i="13" s="1"/>
  <c r="L143" i="13"/>
  <c r="L260" i="13" s="1"/>
  <c r="K143" i="13"/>
  <c r="K260" i="13" s="1"/>
  <c r="J143" i="13"/>
  <c r="J260" i="13" s="1"/>
  <c r="I143" i="13"/>
  <c r="I260" i="13" s="1"/>
  <c r="H143" i="13"/>
  <c r="H260" i="13" s="1"/>
  <c r="G143" i="13"/>
  <c r="G260" i="13" s="1"/>
  <c r="F143" i="13"/>
  <c r="F260" i="13" s="1"/>
  <c r="E143" i="13"/>
  <c r="E260" i="13" s="1"/>
  <c r="D143" i="13"/>
  <c r="D260" i="13" s="1"/>
  <c r="C143" i="13"/>
  <c r="C260" i="13" s="1"/>
  <c r="O142" i="13"/>
  <c r="O259" i="13" s="1"/>
  <c r="N142" i="13"/>
  <c r="N259" i="13" s="1"/>
  <c r="M142" i="13"/>
  <c r="M259" i="13" s="1"/>
  <c r="L142" i="13"/>
  <c r="L259" i="13" s="1"/>
  <c r="K142" i="13"/>
  <c r="K259" i="13" s="1"/>
  <c r="J142" i="13"/>
  <c r="J259" i="13" s="1"/>
  <c r="I142" i="13"/>
  <c r="H142" i="13"/>
  <c r="H259" i="13" s="1"/>
  <c r="G142" i="13"/>
  <c r="G259" i="13" s="1"/>
  <c r="F142" i="13"/>
  <c r="F259" i="13" s="1"/>
  <c r="E142" i="13"/>
  <c r="E259" i="13" s="1"/>
  <c r="D142" i="13"/>
  <c r="D259" i="13" s="1"/>
  <c r="C142" i="13"/>
  <c r="C259" i="13" s="1"/>
  <c r="O141" i="13"/>
  <c r="O258" i="13" s="1"/>
  <c r="N141" i="13"/>
  <c r="N258" i="13" s="1"/>
  <c r="M141" i="13"/>
  <c r="M258" i="13" s="1"/>
  <c r="L141" i="13"/>
  <c r="L258" i="13" s="1"/>
  <c r="K141" i="13"/>
  <c r="K258" i="13" s="1"/>
  <c r="J141" i="13"/>
  <c r="J258" i="13" s="1"/>
  <c r="I141" i="13"/>
  <c r="I258" i="13" s="1"/>
  <c r="H141" i="13"/>
  <c r="H258" i="13" s="1"/>
  <c r="G141" i="13"/>
  <c r="G258" i="13" s="1"/>
  <c r="F141" i="13"/>
  <c r="F258" i="13" s="1"/>
  <c r="E141" i="13"/>
  <c r="E258" i="13" s="1"/>
  <c r="D141" i="13"/>
  <c r="D258" i="13" s="1"/>
  <c r="C141" i="13"/>
  <c r="C258" i="13" s="1"/>
  <c r="O140" i="13"/>
  <c r="O257" i="13" s="1"/>
  <c r="N140" i="13"/>
  <c r="N257" i="13" s="1"/>
  <c r="M140" i="13"/>
  <c r="M257" i="13" s="1"/>
  <c r="L140" i="13"/>
  <c r="L257" i="13" s="1"/>
  <c r="K140" i="13"/>
  <c r="K257" i="13" s="1"/>
  <c r="J140" i="13"/>
  <c r="J257" i="13" s="1"/>
  <c r="I140" i="13"/>
  <c r="I257" i="13" s="1"/>
  <c r="H140" i="13"/>
  <c r="H257" i="13" s="1"/>
  <c r="G140" i="13"/>
  <c r="G257" i="13" s="1"/>
  <c r="F140" i="13"/>
  <c r="F257" i="13" s="1"/>
  <c r="E140" i="13"/>
  <c r="E257" i="13" s="1"/>
  <c r="D140" i="13"/>
  <c r="D257" i="13" s="1"/>
  <c r="C140" i="13"/>
  <c r="C257" i="13" s="1"/>
  <c r="O139" i="13"/>
  <c r="O256" i="13" s="1"/>
  <c r="N139" i="13"/>
  <c r="N256" i="13" s="1"/>
  <c r="M139" i="13"/>
  <c r="M256" i="13" s="1"/>
  <c r="L139" i="13"/>
  <c r="L256" i="13" s="1"/>
  <c r="K139" i="13"/>
  <c r="K256" i="13" s="1"/>
  <c r="J139" i="13"/>
  <c r="J256" i="13" s="1"/>
  <c r="I139" i="13"/>
  <c r="I256" i="13" s="1"/>
  <c r="H139" i="13"/>
  <c r="H256" i="13" s="1"/>
  <c r="G139" i="13"/>
  <c r="G256" i="13" s="1"/>
  <c r="F139" i="13"/>
  <c r="F256" i="13" s="1"/>
  <c r="E139" i="13"/>
  <c r="E256" i="13" s="1"/>
  <c r="D139" i="13"/>
  <c r="D256" i="13" s="1"/>
  <c r="C139" i="13"/>
  <c r="C256" i="13" s="1"/>
  <c r="O138" i="13"/>
  <c r="O255" i="13" s="1"/>
  <c r="N138" i="13"/>
  <c r="N255" i="13" s="1"/>
  <c r="M138" i="13"/>
  <c r="M255" i="13" s="1"/>
  <c r="L138" i="13"/>
  <c r="L255" i="13" s="1"/>
  <c r="K138" i="13"/>
  <c r="K255" i="13" s="1"/>
  <c r="J138" i="13"/>
  <c r="J255" i="13" s="1"/>
  <c r="I138" i="13"/>
  <c r="I255" i="13" s="1"/>
  <c r="H138" i="13"/>
  <c r="H255" i="13" s="1"/>
  <c r="G138" i="13"/>
  <c r="G255" i="13" s="1"/>
  <c r="F138" i="13"/>
  <c r="F255" i="13" s="1"/>
  <c r="E138" i="13"/>
  <c r="E255" i="13" s="1"/>
  <c r="D138" i="13"/>
  <c r="D255" i="13" s="1"/>
  <c r="C138" i="13"/>
  <c r="C255" i="13" s="1"/>
  <c r="O137" i="13"/>
  <c r="O254" i="13" s="1"/>
  <c r="N137" i="13"/>
  <c r="N254" i="13" s="1"/>
  <c r="M137" i="13"/>
  <c r="M254" i="13" s="1"/>
  <c r="L137" i="13"/>
  <c r="L254" i="13" s="1"/>
  <c r="K137" i="13"/>
  <c r="K254" i="13" s="1"/>
  <c r="J137" i="13"/>
  <c r="J254" i="13" s="1"/>
  <c r="I137" i="13"/>
  <c r="I254" i="13" s="1"/>
  <c r="H137" i="13"/>
  <c r="H254" i="13" s="1"/>
  <c r="G137" i="13"/>
  <c r="G254" i="13" s="1"/>
  <c r="F137" i="13"/>
  <c r="F254" i="13" s="1"/>
  <c r="E137" i="13"/>
  <c r="E254" i="13" s="1"/>
  <c r="D137" i="13"/>
  <c r="D254" i="13" s="1"/>
  <c r="C137" i="13"/>
  <c r="C254" i="13" s="1"/>
  <c r="O136" i="13"/>
  <c r="O253" i="13" s="1"/>
  <c r="N136" i="13"/>
  <c r="N253" i="13" s="1"/>
  <c r="M136" i="13"/>
  <c r="M253" i="13" s="1"/>
  <c r="L136" i="13"/>
  <c r="L253" i="13" s="1"/>
  <c r="K136" i="13"/>
  <c r="K253" i="13" s="1"/>
  <c r="J136" i="13"/>
  <c r="J253" i="13" s="1"/>
  <c r="I136" i="13"/>
  <c r="I253" i="13" s="1"/>
  <c r="H136" i="13"/>
  <c r="H253" i="13" s="1"/>
  <c r="G136" i="13"/>
  <c r="G253" i="13" s="1"/>
  <c r="F136" i="13"/>
  <c r="F253" i="13" s="1"/>
  <c r="E136" i="13"/>
  <c r="E253" i="13" s="1"/>
  <c r="D136" i="13"/>
  <c r="D253" i="13" s="1"/>
  <c r="C136" i="13"/>
  <c r="C253" i="13" s="1"/>
  <c r="O135" i="13"/>
  <c r="O252" i="13" s="1"/>
  <c r="N135" i="13"/>
  <c r="N252" i="13" s="1"/>
  <c r="M135" i="13"/>
  <c r="M252" i="13" s="1"/>
  <c r="L135" i="13"/>
  <c r="L252" i="13" s="1"/>
  <c r="K135" i="13"/>
  <c r="K252" i="13" s="1"/>
  <c r="J135" i="13"/>
  <c r="J252" i="13" s="1"/>
  <c r="I135" i="13"/>
  <c r="I252" i="13" s="1"/>
  <c r="H135" i="13"/>
  <c r="H252" i="13" s="1"/>
  <c r="G135" i="13"/>
  <c r="G252" i="13" s="1"/>
  <c r="F135" i="13"/>
  <c r="F252" i="13" s="1"/>
  <c r="E135" i="13"/>
  <c r="E252" i="13" s="1"/>
  <c r="D135" i="13"/>
  <c r="D252" i="13" s="1"/>
  <c r="C135" i="13"/>
  <c r="C252" i="13" s="1"/>
  <c r="O134" i="13"/>
  <c r="O251" i="13" s="1"/>
  <c r="N134" i="13"/>
  <c r="N251" i="13" s="1"/>
  <c r="M134" i="13"/>
  <c r="M251" i="13" s="1"/>
  <c r="L134" i="13"/>
  <c r="L251" i="13" s="1"/>
  <c r="K134" i="13"/>
  <c r="K251" i="13" s="1"/>
  <c r="J134" i="13"/>
  <c r="J251" i="13" s="1"/>
  <c r="I134" i="13"/>
  <c r="I251" i="13" s="1"/>
  <c r="H134" i="13"/>
  <c r="H251" i="13" s="1"/>
  <c r="G134" i="13"/>
  <c r="G251" i="13" s="1"/>
  <c r="F134" i="13"/>
  <c r="F251" i="13" s="1"/>
  <c r="E134" i="13"/>
  <c r="E251" i="13" s="1"/>
  <c r="D134" i="13"/>
  <c r="D251" i="13" s="1"/>
  <c r="C134" i="13"/>
  <c r="C251" i="13" s="1"/>
  <c r="O133" i="13"/>
  <c r="O250" i="13" s="1"/>
  <c r="N133" i="13"/>
  <c r="N250" i="13" s="1"/>
  <c r="M133" i="13"/>
  <c r="M250" i="13" s="1"/>
  <c r="L133" i="13"/>
  <c r="L250" i="13" s="1"/>
  <c r="K133" i="13"/>
  <c r="K250" i="13" s="1"/>
  <c r="J133" i="13"/>
  <c r="J250" i="13" s="1"/>
  <c r="I133" i="13"/>
  <c r="I250" i="13" s="1"/>
  <c r="H133" i="13"/>
  <c r="H250" i="13" s="1"/>
  <c r="G133" i="13"/>
  <c r="G250" i="13" s="1"/>
  <c r="F133" i="13"/>
  <c r="F250" i="13" s="1"/>
  <c r="E133" i="13"/>
  <c r="E250" i="13" s="1"/>
  <c r="D133" i="13"/>
  <c r="D250" i="13" s="1"/>
  <c r="C133" i="13"/>
  <c r="C250" i="13" s="1"/>
  <c r="O132" i="13"/>
  <c r="O249" i="13" s="1"/>
  <c r="N132" i="13"/>
  <c r="M132" i="13"/>
  <c r="M249" i="13" s="1"/>
  <c r="L132" i="13"/>
  <c r="L249" i="13" s="1"/>
  <c r="K132" i="13"/>
  <c r="K249" i="13" s="1"/>
  <c r="J132" i="13"/>
  <c r="I132" i="13"/>
  <c r="H132" i="13"/>
  <c r="H249" i="13" s="1"/>
  <c r="G132" i="13"/>
  <c r="G249" i="13" s="1"/>
  <c r="F132" i="13"/>
  <c r="F249" i="13" s="1"/>
  <c r="E132" i="13"/>
  <c r="E249" i="13" s="1"/>
  <c r="D132" i="13"/>
  <c r="D249" i="13" s="1"/>
  <c r="C132" i="13"/>
  <c r="C249" i="13" s="1"/>
  <c r="O129" i="13"/>
  <c r="O246" i="13" s="1"/>
  <c r="N129" i="13"/>
  <c r="N246" i="13" s="1"/>
  <c r="M129" i="13"/>
  <c r="M246" i="13" s="1"/>
  <c r="L129" i="13"/>
  <c r="L246" i="13" s="1"/>
  <c r="K129" i="13"/>
  <c r="K246" i="13" s="1"/>
  <c r="J129" i="13"/>
  <c r="J246" i="13" s="1"/>
  <c r="I129" i="13"/>
  <c r="I246" i="13" s="1"/>
  <c r="H129" i="13"/>
  <c r="H246" i="13" s="1"/>
  <c r="G129" i="13"/>
  <c r="G246" i="13" s="1"/>
  <c r="F129" i="13"/>
  <c r="F246" i="13" s="1"/>
  <c r="E129" i="13"/>
  <c r="E246" i="13" s="1"/>
  <c r="D129" i="13"/>
  <c r="D246" i="13" s="1"/>
  <c r="C129" i="13"/>
  <c r="C246" i="13" s="1"/>
  <c r="O128" i="13"/>
  <c r="O245" i="13" s="1"/>
  <c r="N128" i="13"/>
  <c r="N245" i="13" s="1"/>
  <c r="M128" i="13"/>
  <c r="M245" i="13" s="1"/>
  <c r="L128" i="13"/>
  <c r="L245" i="13" s="1"/>
  <c r="K128" i="13"/>
  <c r="K245" i="13" s="1"/>
  <c r="J128" i="13"/>
  <c r="J245" i="13" s="1"/>
  <c r="I128" i="13"/>
  <c r="I245" i="13" s="1"/>
  <c r="H128" i="13"/>
  <c r="H245" i="13" s="1"/>
  <c r="G128" i="13"/>
  <c r="G245" i="13" s="1"/>
  <c r="F128" i="13"/>
  <c r="F245" i="13" s="1"/>
  <c r="E128" i="13"/>
  <c r="E245" i="13" s="1"/>
  <c r="D128" i="13"/>
  <c r="D245" i="13" s="1"/>
  <c r="C128" i="13"/>
  <c r="C245" i="13" s="1"/>
  <c r="O127" i="13"/>
  <c r="O244" i="13" s="1"/>
  <c r="N127" i="13"/>
  <c r="M127" i="13"/>
  <c r="M244" i="13" s="1"/>
  <c r="L127" i="13"/>
  <c r="L244" i="13" s="1"/>
  <c r="K127" i="13"/>
  <c r="K244" i="13" s="1"/>
  <c r="J127" i="13"/>
  <c r="I127" i="13"/>
  <c r="I244" i="13" s="1"/>
  <c r="H127" i="13"/>
  <c r="H244" i="13" s="1"/>
  <c r="G127" i="13"/>
  <c r="G244" i="13" s="1"/>
  <c r="F127" i="13"/>
  <c r="E127" i="13"/>
  <c r="E244" i="13" s="1"/>
  <c r="D127" i="13"/>
  <c r="D244" i="13" s="1"/>
  <c r="C127" i="13"/>
  <c r="C244" i="13" s="1"/>
  <c r="O126" i="13"/>
  <c r="N126" i="13"/>
  <c r="N243" i="13" s="1"/>
  <c r="M126" i="13"/>
  <c r="M243" i="13" s="1"/>
  <c r="L126" i="13"/>
  <c r="L243" i="13" s="1"/>
  <c r="K126" i="13"/>
  <c r="J126" i="13"/>
  <c r="J243" i="13" s="1"/>
  <c r="I126" i="13"/>
  <c r="I243" i="13" s="1"/>
  <c r="H126" i="13"/>
  <c r="H243" i="13" s="1"/>
  <c r="G126" i="13"/>
  <c r="F126" i="13"/>
  <c r="F184" i="13" s="1"/>
  <c r="E126" i="13"/>
  <c r="E243" i="13" s="1"/>
  <c r="D126" i="13"/>
  <c r="D243" i="13" s="1"/>
  <c r="C126" i="13"/>
  <c r="O125" i="13"/>
  <c r="O242" i="13" s="1"/>
  <c r="N125" i="13"/>
  <c r="N242" i="13" s="1"/>
  <c r="M125" i="13"/>
  <c r="M242" i="13" s="1"/>
  <c r="L125" i="13"/>
  <c r="K125" i="13"/>
  <c r="K183" i="13" s="1"/>
  <c r="J125" i="13"/>
  <c r="J242" i="13" s="1"/>
  <c r="I125" i="13"/>
  <c r="I242" i="13" s="1"/>
  <c r="H125" i="13"/>
  <c r="G125" i="13"/>
  <c r="G242" i="13" s="1"/>
  <c r="F125" i="13"/>
  <c r="F242" i="13" s="1"/>
  <c r="E125" i="13"/>
  <c r="E242" i="13" s="1"/>
  <c r="D125" i="13"/>
  <c r="C125" i="13"/>
  <c r="C183" i="13" s="1"/>
  <c r="O119" i="13"/>
  <c r="N119" i="13"/>
  <c r="M119" i="13"/>
  <c r="L119" i="13"/>
  <c r="K119" i="13"/>
  <c r="J119" i="13"/>
  <c r="I119" i="13"/>
  <c r="H119" i="13"/>
  <c r="G119" i="13"/>
  <c r="F119" i="13"/>
  <c r="E119" i="13"/>
  <c r="D119" i="13"/>
  <c r="C119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O71" i="13"/>
  <c r="N71" i="13"/>
  <c r="N121" i="13" s="1"/>
  <c r="M71" i="13"/>
  <c r="M121" i="13" s="1"/>
  <c r="L71" i="13"/>
  <c r="K71" i="13"/>
  <c r="J71" i="13"/>
  <c r="J121" i="13" s="1"/>
  <c r="I71" i="13"/>
  <c r="I121" i="13" s="1"/>
  <c r="H71" i="13"/>
  <c r="G71" i="13"/>
  <c r="F71" i="13"/>
  <c r="F121" i="13" s="1"/>
  <c r="E71" i="13"/>
  <c r="E121" i="13" s="1"/>
  <c r="D71" i="13"/>
  <c r="C71" i="13"/>
  <c r="P70" i="13"/>
  <c r="P69" i="13"/>
  <c r="P68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3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O13" i="13"/>
  <c r="N13" i="13"/>
  <c r="M13" i="13"/>
  <c r="L13" i="13"/>
  <c r="L63" i="13" s="1"/>
  <c r="K13" i="13"/>
  <c r="K63" i="13" s="1"/>
  <c r="J13" i="13"/>
  <c r="I13" i="13"/>
  <c r="H13" i="13"/>
  <c r="H63" i="13" s="1"/>
  <c r="G13" i="13"/>
  <c r="G63" i="13" s="1"/>
  <c r="F13" i="13"/>
  <c r="E13" i="13"/>
  <c r="D13" i="13"/>
  <c r="C13" i="13"/>
  <c r="C63" i="13" s="1"/>
  <c r="P12" i="13"/>
  <c r="P11" i="13"/>
  <c r="P10" i="13"/>
  <c r="D63" i="13" l="1"/>
  <c r="H61" i="15"/>
  <c r="L61" i="15"/>
  <c r="E61" i="15"/>
  <c r="M61" i="15"/>
  <c r="E119" i="15"/>
  <c r="I119" i="15"/>
  <c r="F245" i="15"/>
  <c r="J245" i="15"/>
  <c r="N245" i="15"/>
  <c r="C121" i="13"/>
  <c r="G121" i="13"/>
  <c r="K121" i="13"/>
  <c r="O121" i="13"/>
  <c r="E247" i="13"/>
  <c r="I247" i="13"/>
  <c r="N183" i="13"/>
  <c r="F238" i="13"/>
  <c r="J238" i="13"/>
  <c r="N238" i="13"/>
  <c r="F183" i="13"/>
  <c r="D121" i="13"/>
  <c r="H121" i="13"/>
  <c r="L121" i="13"/>
  <c r="I184" i="13"/>
  <c r="P188" i="13"/>
  <c r="P236" i="13"/>
  <c r="F63" i="13"/>
  <c r="J63" i="13"/>
  <c r="N63" i="13"/>
  <c r="P168" i="13"/>
  <c r="P176" i="13"/>
  <c r="G183" i="13"/>
  <c r="O183" i="13"/>
  <c r="J184" i="13"/>
  <c r="E238" i="13"/>
  <c r="I238" i="13"/>
  <c r="M238" i="13"/>
  <c r="F243" i="13"/>
  <c r="P264" i="13"/>
  <c r="K242" i="13"/>
  <c r="P119" i="13"/>
  <c r="G247" i="13"/>
  <c r="O247" i="13"/>
  <c r="P262" i="13"/>
  <c r="P278" i="13"/>
  <c r="P286" i="13"/>
  <c r="J183" i="13"/>
  <c r="E184" i="13"/>
  <c r="M184" i="13"/>
  <c r="C242" i="13"/>
  <c r="P13" i="13"/>
  <c r="P61" i="13"/>
  <c r="P63" i="13" s="1"/>
  <c r="P71" i="13"/>
  <c r="P121" i="13" s="1"/>
  <c r="E295" i="13"/>
  <c r="E297" i="13" s="1"/>
  <c r="I178" i="13"/>
  <c r="M178" i="13"/>
  <c r="P287" i="13"/>
  <c r="N184" i="13"/>
  <c r="G238" i="13"/>
  <c r="K238" i="13"/>
  <c r="K128" i="15"/>
  <c r="E236" i="15"/>
  <c r="K236" i="15"/>
  <c r="M119" i="15"/>
  <c r="D119" i="15"/>
  <c r="H119" i="15"/>
  <c r="L119" i="15"/>
  <c r="F119" i="15"/>
  <c r="J119" i="15"/>
  <c r="N119" i="15"/>
  <c r="P117" i="15"/>
  <c r="P270" i="15"/>
  <c r="G61" i="15"/>
  <c r="O61" i="15"/>
  <c r="F61" i="15"/>
  <c r="J61" i="15"/>
  <c r="N61" i="15"/>
  <c r="D61" i="15"/>
  <c r="C61" i="15"/>
  <c r="P11" i="15"/>
  <c r="F128" i="15"/>
  <c r="I61" i="15"/>
  <c r="P59" i="15"/>
  <c r="C119" i="15"/>
  <c r="G119" i="15"/>
  <c r="K119" i="15"/>
  <c r="O119" i="15"/>
  <c r="G245" i="15"/>
  <c r="O245" i="15"/>
  <c r="H128" i="15"/>
  <c r="L293" i="15"/>
  <c r="P142" i="15"/>
  <c r="F236" i="15"/>
  <c r="J236" i="15"/>
  <c r="N236" i="15"/>
  <c r="G236" i="15"/>
  <c r="O236" i="15"/>
  <c r="I240" i="15"/>
  <c r="K243" i="15"/>
  <c r="K245" i="15" s="1"/>
  <c r="P69" i="15"/>
  <c r="D245" i="15"/>
  <c r="E176" i="15"/>
  <c r="C182" i="15"/>
  <c r="D241" i="15"/>
  <c r="D259" i="15"/>
  <c r="P259" i="15" s="1"/>
  <c r="K61" i="15"/>
  <c r="N128" i="15"/>
  <c r="P274" i="15"/>
  <c r="H236" i="15"/>
  <c r="J241" i="15"/>
  <c r="P254" i="14"/>
  <c r="C61" i="14"/>
  <c r="F245" i="14"/>
  <c r="J245" i="14"/>
  <c r="N245" i="14"/>
  <c r="F236" i="14"/>
  <c r="J236" i="14"/>
  <c r="N236" i="14"/>
  <c r="D236" i="14"/>
  <c r="P266" i="14"/>
  <c r="I119" i="14"/>
  <c r="M119" i="14"/>
  <c r="F119" i="14"/>
  <c r="J119" i="14"/>
  <c r="N119" i="14"/>
  <c r="P144" i="14"/>
  <c r="J61" i="14"/>
  <c r="N61" i="14"/>
  <c r="E61" i="14"/>
  <c r="M61" i="14"/>
  <c r="P69" i="14"/>
  <c r="D119" i="14"/>
  <c r="H119" i="14"/>
  <c r="L119" i="14"/>
  <c r="P251" i="14"/>
  <c r="P259" i="14"/>
  <c r="P267" i="14"/>
  <c r="L236" i="14"/>
  <c r="K181" i="14"/>
  <c r="D61" i="14"/>
  <c r="H61" i="14"/>
  <c r="L61" i="14"/>
  <c r="P59" i="14"/>
  <c r="C119" i="14"/>
  <c r="G119" i="14"/>
  <c r="K119" i="14"/>
  <c r="O119" i="14"/>
  <c r="P117" i="14"/>
  <c r="P262" i="14"/>
  <c r="P278" i="14"/>
  <c r="P286" i="14"/>
  <c r="N182" i="14"/>
  <c r="C236" i="14"/>
  <c r="C128" i="14"/>
  <c r="G128" i="14"/>
  <c r="K245" i="14"/>
  <c r="E176" i="14"/>
  <c r="I176" i="14"/>
  <c r="M176" i="14"/>
  <c r="P280" i="14"/>
  <c r="P288" i="14"/>
  <c r="G176" i="14"/>
  <c r="L245" i="15"/>
  <c r="C245" i="15"/>
  <c r="P135" i="15"/>
  <c r="J240" i="15"/>
  <c r="J181" i="15"/>
  <c r="N240" i="15"/>
  <c r="N181" i="15"/>
  <c r="E241" i="15"/>
  <c r="E182" i="15"/>
  <c r="M241" i="15"/>
  <c r="M182" i="15"/>
  <c r="H245" i="15"/>
  <c r="P125" i="15"/>
  <c r="P127" i="15"/>
  <c r="G128" i="15"/>
  <c r="L128" i="15"/>
  <c r="C293" i="15"/>
  <c r="G293" i="15"/>
  <c r="G295" i="15" s="1"/>
  <c r="K293" i="15"/>
  <c r="O176" i="15"/>
  <c r="P249" i="15"/>
  <c r="P251" i="15"/>
  <c r="P141" i="15"/>
  <c r="P261" i="15"/>
  <c r="P146" i="15"/>
  <c r="P264" i="15"/>
  <c r="P149" i="15"/>
  <c r="P269" i="15"/>
  <c r="P272" i="15"/>
  <c r="P157" i="15"/>
  <c r="P165" i="15"/>
  <c r="P173" i="15"/>
  <c r="G176" i="15"/>
  <c r="I182" i="15"/>
  <c r="E247" i="15"/>
  <c r="E293" i="15" s="1"/>
  <c r="P256" i="15"/>
  <c r="P244" i="15"/>
  <c r="J247" i="15"/>
  <c r="J293" i="15" s="1"/>
  <c r="J295" i="15" s="1"/>
  <c r="J176" i="15"/>
  <c r="P131" i="15"/>
  <c r="P133" i="15"/>
  <c r="P143" i="15"/>
  <c r="P151" i="15"/>
  <c r="P159" i="15"/>
  <c r="P167" i="15"/>
  <c r="P175" i="15"/>
  <c r="C181" i="15"/>
  <c r="C240" i="15"/>
  <c r="G240" i="15"/>
  <c r="G181" i="15"/>
  <c r="O240" i="15"/>
  <c r="O181" i="15"/>
  <c r="F241" i="15"/>
  <c r="F182" i="15"/>
  <c r="E242" i="15"/>
  <c r="E245" i="15" s="1"/>
  <c r="E128" i="15"/>
  <c r="I242" i="15"/>
  <c r="I245" i="15" s="1"/>
  <c r="I128" i="15"/>
  <c r="M242" i="15"/>
  <c r="M245" i="15" s="1"/>
  <c r="M128" i="15"/>
  <c r="P243" i="15"/>
  <c r="C128" i="15"/>
  <c r="D247" i="15"/>
  <c r="D176" i="15"/>
  <c r="H247" i="15"/>
  <c r="H293" i="15" s="1"/>
  <c r="H176" i="15"/>
  <c r="P130" i="15"/>
  <c r="P132" i="15"/>
  <c r="P134" i="15"/>
  <c r="D253" i="15"/>
  <c r="P253" i="15" s="1"/>
  <c r="P136" i="15"/>
  <c r="P139" i="15"/>
  <c r="P147" i="15"/>
  <c r="P155" i="15"/>
  <c r="P163" i="15"/>
  <c r="P286" i="15"/>
  <c r="P171" i="15"/>
  <c r="L176" i="15"/>
  <c r="F181" i="15"/>
  <c r="N182" i="15"/>
  <c r="P273" i="15"/>
  <c r="F247" i="15"/>
  <c r="F293" i="15" s="1"/>
  <c r="F295" i="15" s="1"/>
  <c r="F176" i="15"/>
  <c r="F178" i="15" s="1"/>
  <c r="N247" i="15"/>
  <c r="N293" i="15" s="1"/>
  <c r="N176" i="15"/>
  <c r="N178" i="15" s="1"/>
  <c r="P277" i="15"/>
  <c r="D240" i="15"/>
  <c r="D181" i="15"/>
  <c r="H240" i="15"/>
  <c r="H181" i="15"/>
  <c r="L240" i="15"/>
  <c r="L181" i="15"/>
  <c r="G241" i="15"/>
  <c r="G182" i="15"/>
  <c r="K241" i="15"/>
  <c r="K182" i="15"/>
  <c r="O241" i="15"/>
  <c r="O182" i="15"/>
  <c r="P126" i="15"/>
  <c r="D128" i="15"/>
  <c r="J128" i="15"/>
  <c r="O128" i="15"/>
  <c r="I176" i="15"/>
  <c r="I247" i="15"/>
  <c r="I293" i="15" s="1"/>
  <c r="M247" i="15"/>
  <c r="M293" i="15" s="1"/>
  <c r="M176" i="15"/>
  <c r="P248" i="15"/>
  <c r="P250" i="15"/>
  <c r="P252" i="15"/>
  <c r="P137" i="15"/>
  <c r="P257" i="15"/>
  <c r="P260" i="15"/>
  <c r="P145" i="15"/>
  <c r="P265" i="15"/>
  <c r="P153" i="15"/>
  <c r="P161" i="15"/>
  <c r="P169" i="15"/>
  <c r="K181" i="15"/>
  <c r="P275" i="15"/>
  <c r="E240" i="15"/>
  <c r="E181" i="15"/>
  <c r="H241" i="15"/>
  <c r="H182" i="15"/>
  <c r="P255" i="15"/>
  <c r="P267" i="15"/>
  <c r="P271" i="15"/>
  <c r="P279" i="15"/>
  <c r="P281" i="15"/>
  <c r="P283" i="15"/>
  <c r="P285" i="15"/>
  <c r="P287" i="15"/>
  <c r="P289" i="15"/>
  <c r="P291" i="15"/>
  <c r="C176" i="15"/>
  <c r="C236" i="15"/>
  <c r="L241" i="15"/>
  <c r="O247" i="15"/>
  <c r="O293" i="15" s="1"/>
  <c r="O295" i="15" s="1"/>
  <c r="D263" i="15"/>
  <c r="P263" i="15" s="1"/>
  <c r="P138" i="15"/>
  <c r="P140" i="15"/>
  <c r="P144" i="15"/>
  <c r="P148" i="15"/>
  <c r="P150" i="15"/>
  <c r="P152" i="15"/>
  <c r="P154" i="15"/>
  <c r="P156" i="15"/>
  <c r="P158" i="15"/>
  <c r="P160" i="15"/>
  <c r="P162" i="15"/>
  <c r="P164" i="15"/>
  <c r="P166" i="15"/>
  <c r="P168" i="15"/>
  <c r="P170" i="15"/>
  <c r="P172" i="15"/>
  <c r="P174" i="15"/>
  <c r="P186" i="15"/>
  <c r="P234" i="15"/>
  <c r="M240" i="15"/>
  <c r="P290" i="15"/>
  <c r="P254" i="15"/>
  <c r="P258" i="15"/>
  <c r="P262" i="15"/>
  <c r="P266" i="15"/>
  <c r="P268" i="15"/>
  <c r="P276" i="15"/>
  <c r="P278" i="15"/>
  <c r="P280" i="15"/>
  <c r="P282" i="15"/>
  <c r="P284" i="15"/>
  <c r="P288" i="15"/>
  <c r="K176" i="15"/>
  <c r="K178" i="15" s="1"/>
  <c r="P292" i="15"/>
  <c r="F240" i="14"/>
  <c r="F181" i="14"/>
  <c r="J181" i="14"/>
  <c r="J240" i="14"/>
  <c r="N240" i="14"/>
  <c r="N181" i="14"/>
  <c r="E241" i="14"/>
  <c r="E182" i="14"/>
  <c r="I241" i="14"/>
  <c r="I182" i="14"/>
  <c r="D245" i="14"/>
  <c r="L245" i="14"/>
  <c r="P125" i="14"/>
  <c r="J128" i="14"/>
  <c r="P132" i="14"/>
  <c r="P250" i="14"/>
  <c r="P135" i="14"/>
  <c r="D128" i="14"/>
  <c r="L128" i="14"/>
  <c r="D176" i="14"/>
  <c r="P130" i="14"/>
  <c r="D247" i="14"/>
  <c r="H247" i="14"/>
  <c r="H293" i="14" s="1"/>
  <c r="H176" i="14"/>
  <c r="L247" i="14"/>
  <c r="L293" i="14" s="1"/>
  <c r="L176" i="14"/>
  <c r="P248" i="14"/>
  <c r="P133" i="14"/>
  <c r="P141" i="14"/>
  <c r="P149" i="14"/>
  <c r="P157" i="14"/>
  <c r="D181" i="14"/>
  <c r="D240" i="14"/>
  <c r="L240" i="14"/>
  <c r="L181" i="14"/>
  <c r="C241" i="14"/>
  <c r="C182" i="14"/>
  <c r="G241" i="14"/>
  <c r="G182" i="14"/>
  <c r="K241" i="14"/>
  <c r="K182" i="14"/>
  <c r="O182" i="14"/>
  <c r="O241" i="14"/>
  <c r="P126" i="14"/>
  <c r="F128" i="14"/>
  <c r="N128" i="14"/>
  <c r="P131" i="14"/>
  <c r="P139" i="14"/>
  <c r="P147" i="14"/>
  <c r="P155" i="14"/>
  <c r="H240" i="14"/>
  <c r="H181" i="14"/>
  <c r="P11" i="14"/>
  <c r="P242" i="14"/>
  <c r="P244" i="14"/>
  <c r="H128" i="14"/>
  <c r="F247" i="14"/>
  <c r="F293" i="14" s="1"/>
  <c r="F176" i="14"/>
  <c r="J176" i="14"/>
  <c r="J247" i="14"/>
  <c r="J293" i="14" s="1"/>
  <c r="J295" i="14" s="1"/>
  <c r="N247" i="14"/>
  <c r="N293" i="14" s="1"/>
  <c r="N295" i="14" s="1"/>
  <c r="N176" i="14"/>
  <c r="P137" i="14"/>
  <c r="P145" i="14"/>
  <c r="P153" i="14"/>
  <c r="P276" i="14"/>
  <c r="M182" i="14"/>
  <c r="M241" i="14"/>
  <c r="H245" i="14"/>
  <c r="P127" i="14"/>
  <c r="P255" i="14"/>
  <c r="P143" i="14"/>
  <c r="P263" i="14"/>
  <c r="P148" i="14"/>
  <c r="P151" i="14"/>
  <c r="P258" i="14"/>
  <c r="P159" i="14"/>
  <c r="P161" i="14"/>
  <c r="P163" i="14"/>
  <c r="P165" i="14"/>
  <c r="P167" i="14"/>
  <c r="P169" i="14"/>
  <c r="P171" i="14"/>
  <c r="P173" i="14"/>
  <c r="P175" i="14"/>
  <c r="G240" i="14"/>
  <c r="O240" i="14"/>
  <c r="C243" i="14"/>
  <c r="D249" i="14"/>
  <c r="D261" i="14"/>
  <c r="P261" i="14" s="1"/>
  <c r="P271" i="14"/>
  <c r="P285" i="14"/>
  <c r="E240" i="14"/>
  <c r="E181" i="14"/>
  <c r="I240" i="14"/>
  <c r="I181" i="14"/>
  <c r="M240" i="14"/>
  <c r="M181" i="14"/>
  <c r="D241" i="14"/>
  <c r="D182" i="14"/>
  <c r="H241" i="14"/>
  <c r="H182" i="14"/>
  <c r="L241" i="14"/>
  <c r="L182" i="14"/>
  <c r="O245" i="14"/>
  <c r="E128" i="14"/>
  <c r="I128" i="14"/>
  <c r="M128" i="14"/>
  <c r="C293" i="14"/>
  <c r="G293" i="14"/>
  <c r="K293" i="14"/>
  <c r="O293" i="14"/>
  <c r="P249" i="14"/>
  <c r="P253" i="14"/>
  <c r="P257" i="14"/>
  <c r="P269" i="14"/>
  <c r="P273" i="14"/>
  <c r="P275" i="14"/>
  <c r="P277" i="14"/>
  <c r="P279" i="14"/>
  <c r="P281" i="14"/>
  <c r="P289" i="14"/>
  <c r="P291" i="14"/>
  <c r="C176" i="14"/>
  <c r="C178" i="14" s="1"/>
  <c r="J182" i="14"/>
  <c r="G236" i="14"/>
  <c r="K236" i="14"/>
  <c r="O236" i="14"/>
  <c r="E247" i="14"/>
  <c r="E293" i="14" s="1"/>
  <c r="E295" i="14" s="1"/>
  <c r="M247" i="14"/>
  <c r="M293" i="14" s="1"/>
  <c r="M295" i="14" s="1"/>
  <c r="D265" i="14"/>
  <c r="P265" i="14" s="1"/>
  <c r="P284" i="14"/>
  <c r="P134" i="14"/>
  <c r="P136" i="14"/>
  <c r="P138" i="14"/>
  <c r="P140" i="14"/>
  <c r="P142" i="14"/>
  <c r="P146" i="14"/>
  <c r="P150" i="14"/>
  <c r="P152" i="14"/>
  <c r="P154" i="14"/>
  <c r="P156" i="14"/>
  <c r="P158" i="14"/>
  <c r="P160" i="14"/>
  <c r="P162" i="14"/>
  <c r="P164" i="14"/>
  <c r="P166" i="14"/>
  <c r="P168" i="14"/>
  <c r="P170" i="14"/>
  <c r="P172" i="14"/>
  <c r="P174" i="14"/>
  <c r="O176" i="14"/>
  <c r="C181" i="14"/>
  <c r="F182" i="14"/>
  <c r="P186" i="14"/>
  <c r="P236" i="14" s="1"/>
  <c r="P234" i="14"/>
  <c r="G243" i="14"/>
  <c r="G245" i="14" s="1"/>
  <c r="G295" i="14" s="1"/>
  <c r="P282" i="14"/>
  <c r="P283" i="14"/>
  <c r="I245" i="14"/>
  <c r="K128" i="14"/>
  <c r="O128" i="14"/>
  <c r="P252" i="14"/>
  <c r="P256" i="14"/>
  <c r="P260" i="14"/>
  <c r="P264" i="14"/>
  <c r="P268" i="14"/>
  <c r="P272" i="14"/>
  <c r="P274" i="14"/>
  <c r="K176" i="14"/>
  <c r="I247" i="14"/>
  <c r="I293" i="14" s="1"/>
  <c r="P270" i="14"/>
  <c r="P287" i="14"/>
  <c r="P292" i="14"/>
  <c r="P290" i="14"/>
  <c r="P128" i="13"/>
  <c r="L130" i="13"/>
  <c r="P133" i="13"/>
  <c r="P149" i="13"/>
  <c r="P165" i="13"/>
  <c r="I63" i="13"/>
  <c r="L242" i="13"/>
  <c r="L183" i="13"/>
  <c r="O243" i="13"/>
  <c r="O184" i="13"/>
  <c r="J244" i="13"/>
  <c r="J247" i="13" s="1"/>
  <c r="J130" i="13"/>
  <c r="P246" i="13"/>
  <c r="J249" i="13"/>
  <c r="J295" i="13" s="1"/>
  <c r="J178" i="13"/>
  <c r="P139" i="13"/>
  <c r="P147" i="13"/>
  <c r="P155" i="13"/>
  <c r="P280" i="13"/>
  <c r="P163" i="13"/>
  <c r="P288" i="13"/>
  <c r="P171" i="13"/>
  <c r="L247" i="13"/>
  <c r="M295" i="13"/>
  <c r="K247" i="13"/>
  <c r="D130" i="13"/>
  <c r="O295" i="13"/>
  <c r="P252" i="13"/>
  <c r="P137" i="13"/>
  <c r="P260" i="13"/>
  <c r="P145" i="13"/>
  <c r="P153" i="13"/>
  <c r="P161" i="13"/>
  <c r="P169" i="13"/>
  <c r="P172" i="13"/>
  <c r="P177" i="13"/>
  <c r="P141" i="13"/>
  <c r="P157" i="13"/>
  <c r="P173" i="13"/>
  <c r="E63" i="13"/>
  <c r="M63" i="13"/>
  <c r="D183" i="13"/>
  <c r="D242" i="13"/>
  <c r="H242" i="13"/>
  <c r="H183" i="13"/>
  <c r="C243" i="13"/>
  <c r="C184" i="13"/>
  <c r="G243" i="13"/>
  <c r="G184" i="13"/>
  <c r="K243" i="13"/>
  <c r="K184" i="13"/>
  <c r="F130" i="13"/>
  <c r="F244" i="13"/>
  <c r="F247" i="13" s="1"/>
  <c r="F297" i="13" s="1"/>
  <c r="N130" i="13"/>
  <c r="N244" i="13"/>
  <c r="N247" i="13" s="1"/>
  <c r="F295" i="13"/>
  <c r="N178" i="13"/>
  <c r="N249" i="13"/>
  <c r="N295" i="13" s="1"/>
  <c r="P256" i="13"/>
  <c r="D247" i="13"/>
  <c r="P245" i="13"/>
  <c r="H130" i="13"/>
  <c r="D295" i="13"/>
  <c r="H178" i="13"/>
  <c r="L295" i="13"/>
  <c r="P250" i="13"/>
  <c r="P135" i="13"/>
  <c r="P255" i="13"/>
  <c r="P258" i="13"/>
  <c r="P143" i="13"/>
  <c r="P151" i="13"/>
  <c r="P159" i="13"/>
  <c r="P282" i="13"/>
  <c r="P167" i="13"/>
  <c r="P290" i="13"/>
  <c r="P175" i="13"/>
  <c r="F178" i="13"/>
  <c r="P253" i="13"/>
  <c r="E130" i="13"/>
  <c r="K295" i="13"/>
  <c r="P251" i="13"/>
  <c r="P259" i="13"/>
  <c r="P261" i="13"/>
  <c r="P265" i="13"/>
  <c r="P275" i="13"/>
  <c r="P277" i="13"/>
  <c r="P279" i="13"/>
  <c r="P281" i="13"/>
  <c r="P283" i="13"/>
  <c r="P291" i="13"/>
  <c r="C178" i="13"/>
  <c r="K178" i="13"/>
  <c r="H295" i="13"/>
  <c r="P254" i="13"/>
  <c r="C285" i="13"/>
  <c r="P285" i="13" s="1"/>
  <c r="C289" i="13"/>
  <c r="P289" i="13" s="1"/>
  <c r="H247" i="13"/>
  <c r="P127" i="13"/>
  <c r="P129" i="13"/>
  <c r="P132" i="13"/>
  <c r="P134" i="13"/>
  <c r="P136" i="13"/>
  <c r="P138" i="13"/>
  <c r="P140" i="13"/>
  <c r="P142" i="13"/>
  <c r="P144" i="13"/>
  <c r="P146" i="13"/>
  <c r="P148" i="13"/>
  <c r="P150" i="13"/>
  <c r="P152" i="13"/>
  <c r="P154" i="13"/>
  <c r="P156" i="13"/>
  <c r="P158" i="13"/>
  <c r="P160" i="13"/>
  <c r="P162" i="13"/>
  <c r="P164" i="13"/>
  <c r="P166" i="13"/>
  <c r="P170" i="13"/>
  <c r="P174" i="13"/>
  <c r="D178" i="13"/>
  <c r="L178" i="13"/>
  <c r="I249" i="13"/>
  <c r="I295" i="13" s="1"/>
  <c r="P293" i="13"/>
  <c r="C247" i="13"/>
  <c r="I130" i="13"/>
  <c r="I180" i="13" s="1"/>
  <c r="M130" i="13"/>
  <c r="G295" i="13"/>
  <c r="G297" i="13" s="1"/>
  <c r="P257" i="13"/>
  <c r="P263" i="13"/>
  <c r="P267" i="13"/>
  <c r="P269" i="13"/>
  <c r="P271" i="13"/>
  <c r="P273" i="13"/>
  <c r="G178" i="13"/>
  <c r="O178" i="13"/>
  <c r="M247" i="13"/>
  <c r="M297" i="13" s="1"/>
  <c r="C130" i="13"/>
  <c r="C180" i="13" s="1"/>
  <c r="G130" i="13"/>
  <c r="K130" i="13"/>
  <c r="O130" i="13"/>
  <c r="O180" i="13" s="1"/>
  <c r="P266" i="13"/>
  <c r="P268" i="13"/>
  <c r="P270" i="13"/>
  <c r="P272" i="13"/>
  <c r="P274" i="13"/>
  <c r="P276" i="13"/>
  <c r="P284" i="13"/>
  <c r="P292" i="13"/>
  <c r="P294" i="13"/>
  <c r="E178" i="13"/>
  <c r="E183" i="13"/>
  <c r="I183" i="13"/>
  <c r="M183" i="13"/>
  <c r="D184" i="13"/>
  <c r="H184" i="13"/>
  <c r="L184" i="13"/>
  <c r="N295" i="15" l="1"/>
  <c r="P238" i="13"/>
  <c r="I297" i="13"/>
  <c r="H180" i="13"/>
  <c r="N180" i="13"/>
  <c r="K180" i="13"/>
  <c r="M180" i="13"/>
  <c r="N297" i="13"/>
  <c r="O297" i="13"/>
  <c r="L297" i="13"/>
  <c r="J297" i="13"/>
  <c r="K297" i="13"/>
  <c r="E295" i="15"/>
  <c r="P236" i="15"/>
  <c r="P119" i="15"/>
  <c r="I295" i="15"/>
  <c r="J178" i="15"/>
  <c r="P61" i="15"/>
  <c r="H178" i="15"/>
  <c r="G178" i="15"/>
  <c r="E178" i="15"/>
  <c r="L295" i="15"/>
  <c r="F295" i="14"/>
  <c r="M178" i="14"/>
  <c r="E178" i="14"/>
  <c r="H178" i="14"/>
  <c r="I178" i="14"/>
  <c r="G178" i="14"/>
  <c r="O178" i="14"/>
  <c r="K295" i="14"/>
  <c r="P119" i="14"/>
  <c r="K178" i="14"/>
  <c r="N178" i="14"/>
  <c r="L178" i="14"/>
  <c r="O295" i="14"/>
  <c r="P61" i="14"/>
  <c r="P247" i="15"/>
  <c r="P293" i="15" s="1"/>
  <c r="O178" i="15"/>
  <c r="P176" i="15"/>
  <c r="D293" i="15"/>
  <c r="D295" i="15" s="1"/>
  <c r="M178" i="15"/>
  <c r="M295" i="15"/>
  <c r="P128" i="15"/>
  <c r="C295" i="15"/>
  <c r="K295" i="15"/>
  <c r="D178" i="15"/>
  <c r="C178" i="15"/>
  <c r="I178" i="15"/>
  <c r="L178" i="15"/>
  <c r="H295" i="15"/>
  <c r="P242" i="15"/>
  <c r="P245" i="15" s="1"/>
  <c r="P243" i="14"/>
  <c r="P245" i="14" s="1"/>
  <c r="C245" i="14"/>
  <c r="C295" i="14" s="1"/>
  <c r="F178" i="14"/>
  <c r="L295" i="14"/>
  <c r="P247" i="14"/>
  <c r="P293" i="14" s="1"/>
  <c r="I295" i="14"/>
  <c r="D293" i="14"/>
  <c r="D295" i="14" s="1"/>
  <c r="D178" i="14"/>
  <c r="J178" i="14"/>
  <c r="H295" i="14"/>
  <c r="P176" i="14"/>
  <c r="P128" i="14"/>
  <c r="H297" i="13"/>
  <c r="P178" i="13"/>
  <c r="G180" i="13"/>
  <c r="C295" i="13"/>
  <c r="C297" i="13" s="1"/>
  <c r="P249" i="13"/>
  <c r="P295" i="13" s="1"/>
  <c r="D180" i="13"/>
  <c r="P244" i="13"/>
  <c r="P247" i="13" s="1"/>
  <c r="L180" i="13"/>
  <c r="P130" i="13"/>
  <c r="E180" i="13"/>
  <c r="D297" i="13"/>
  <c r="F180" i="13"/>
  <c r="J180" i="13"/>
  <c r="Q32" i="8"/>
  <c r="P32" i="8"/>
  <c r="P297" i="13" l="1"/>
  <c r="P180" i="13"/>
  <c r="P178" i="15"/>
  <c r="P178" i="14"/>
  <c r="P295" i="14"/>
  <c r="P295" i="15"/>
  <c r="P28" i="8"/>
  <c r="K28" i="8"/>
  <c r="U36" i="8" l="1"/>
  <c r="T36" i="8" s="1"/>
  <c r="L33" i="8"/>
  <c r="M33" i="8"/>
  <c r="R33" i="8"/>
  <c r="T13" i="8"/>
  <c r="T14" i="8"/>
  <c r="T15" i="8"/>
  <c r="T17" i="8"/>
  <c r="T18" i="8"/>
  <c r="T20" i="8"/>
  <c r="T21" i="8"/>
  <c r="T22" i="8"/>
  <c r="T23" i="8"/>
  <c r="T24" i="8"/>
  <c r="T25" i="8"/>
  <c r="T26" i="8"/>
  <c r="T27" i="8"/>
  <c r="T29" i="8"/>
  <c r="T30" i="8"/>
  <c r="T31" i="8"/>
  <c r="T10" i="8"/>
  <c r="S29" i="8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10" i="12"/>
  <c r="V33" i="12"/>
  <c r="U33" i="12"/>
  <c r="D33" i="8"/>
  <c r="D7" i="8" s="1"/>
  <c r="F24" i="8" l="1"/>
  <c r="C24" i="8"/>
  <c r="E24" i="8"/>
  <c r="G24" i="8"/>
  <c r="I24" i="8"/>
  <c r="O24" i="8"/>
  <c r="L7" i="8"/>
  <c r="I10" i="8"/>
  <c r="G10" i="8"/>
  <c r="P10" i="8"/>
  <c r="P27" i="8"/>
  <c r="E27" i="8"/>
  <c r="H23" i="8"/>
  <c r="H33" i="8" s="1"/>
  <c r="J23" i="8"/>
  <c r="P23" i="8"/>
  <c r="O23" i="8"/>
  <c r="O22" i="8"/>
  <c r="Q22" i="8"/>
  <c r="J22" i="8"/>
  <c r="P58" i="8"/>
  <c r="O55" i="8"/>
  <c r="E55" i="8"/>
  <c r="Q63" i="8"/>
  <c r="P59" i="8"/>
  <c r="O53" i="8"/>
  <c r="H54" i="8"/>
  <c r="G55" i="8"/>
  <c r="J53" i="8"/>
  <c r="F55" i="8"/>
  <c r="J54" i="8"/>
  <c r="P41" i="8"/>
  <c r="E58" i="8"/>
  <c r="I55" i="8"/>
  <c r="C55" i="8"/>
  <c r="P63" i="8"/>
  <c r="Q53" i="8"/>
  <c r="G41" i="8"/>
  <c r="P54" i="8"/>
  <c r="M7" i="8"/>
  <c r="C41" i="8"/>
  <c r="E41" i="8"/>
  <c r="N60" i="8"/>
  <c r="I41" i="8"/>
  <c r="F10" i="8"/>
  <c r="E10" i="8"/>
  <c r="C10" i="8"/>
  <c r="F41" i="8"/>
  <c r="R7" i="8"/>
  <c r="H7" i="8"/>
  <c r="S32" i="8" l="1"/>
  <c r="N33" i="8"/>
  <c r="N7" i="8" l="1"/>
  <c r="U139" i="8" l="1"/>
  <c r="T139" i="8" s="1"/>
  <c r="U105" i="8"/>
  <c r="T105" i="8" s="1"/>
  <c r="U71" i="8"/>
  <c r="P122" i="8" l="1"/>
  <c r="F123" i="8"/>
  <c r="E126" i="8"/>
  <c r="C123" i="8"/>
  <c r="I123" i="8"/>
  <c r="P131" i="8"/>
  <c r="O121" i="8"/>
  <c r="O123" i="8"/>
  <c r="J122" i="8"/>
  <c r="P109" i="8"/>
  <c r="P126" i="8"/>
  <c r="G123" i="8"/>
  <c r="Q121" i="8"/>
  <c r="H122" i="8"/>
  <c r="G109" i="8"/>
  <c r="J121" i="8"/>
  <c r="E123" i="8"/>
  <c r="Q131" i="8"/>
  <c r="J120" i="8"/>
  <c r="H157" i="8"/>
  <c r="G144" i="8"/>
  <c r="E161" i="8"/>
  <c r="O158" i="8"/>
  <c r="E158" i="8"/>
  <c r="Q166" i="8"/>
  <c r="O156" i="8"/>
  <c r="P161" i="8"/>
  <c r="Q156" i="8"/>
  <c r="I158" i="8"/>
  <c r="C158" i="8"/>
  <c r="P166" i="8"/>
  <c r="J156" i="8"/>
  <c r="G158" i="8"/>
  <c r="J157" i="8"/>
  <c r="P144" i="8"/>
  <c r="P157" i="8"/>
  <c r="F158" i="8"/>
  <c r="F144" i="8"/>
  <c r="P162" i="8"/>
  <c r="E144" i="8"/>
  <c r="C164" i="8"/>
  <c r="I144" i="8"/>
  <c r="K162" i="8"/>
  <c r="C144" i="8"/>
  <c r="T71" i="8"/>
  <c r="I109" i="8"/>
  <c r="F109" i="8"/>
  <c r="E109" i="8"/>
  <c r="C109" i="8"/>
  <c r="K127" i="8"/>
  <c r="P127" i="8"/>
  <c r="C129" i="8"/>
  <c r="S129" i="8" s="1"/>
  <c r="U129" i="8" s="1"/>
  <c r="K59" i="8"/>
  <c r="J46" i="8"/>
  <c r="F49" i="8"/>
  <c r="E57" i="8"/>
  <c r="G62" i="8"/>
  <c r="J47" i="8"/>
  <c r="J42" i="8"/>
  <c r="J52" i="8"/>
  <c r="G56" i="8"/>
  <c r="J43" i="8"/>
  <c r="H88" i="8" l="1"/>
  <c r="E89" i="8"/>
  <c r="G75" i="8"/>
  <c r="O89" i="8"/>
  <c r="Q97" i="8"/>
  <c r="O87" i="8"/>
  <c r="C89" i="8"/>
  <c r="P75" i="8"/>
  <c r="P97" i="8"/>
  <c r="J87" i="8"/>
  <c r="F89" i="8"/>
  <c r="P88" i="8"/>
  <c r="I89" i="8"/>
  <c r="Q87" i="8"/>
  <c r="G89" i="8"/>
  <c r="J88" i="8"/>
  <c r="E92" i="8"/>
  <c r="C95" i="8"/>
  <c r="P93" i="8"/>
  <c r="E75" i="8"/>
  <c r="K93" i="8"/>
  <c r="I75" i="8"/>
  <c r="C75" i="8"/>
  <c r="O88" i="8"/>
  <c r="F75" i="8"/>
  <c r="J81" i="8"/>
  <c r="R177" i="8" l="1"/>
  <c r="Q177" i="8"/>
  <c r="P177" i="8"/>
  <c r="O177" i="8"/>
  <c r="N177" i="8"/>
  <c r="M177" i="8"/>
  <c r="L177" i="8"/>
  <c r="K177" i="8"/>
  <c r="S176" i="8"/>
  <c r="R167" i="8"/>
  <c r="R140" i="8" s="1"/>
  <c r="R142" i="8" s="1"/>
  <c r="R169" i="8" s="1"/>
  <c r="M167" i="8"/>
  <c r="M140" i="8" s="1"/>
  <c r="M142" i="8" s="1"/>
  <c r="M169" i="8" s="1"/>
  <c r="L167" i="8"/>
  <c r="L140" i="8" s="1"/>
  <c r="L142" i="8" s="1"/>
  <c r="L169" i="8" s="1"/>
  <c r="S141" i="8"/>
  <c r="R132" i="8"/>
  <c r="R105" i="8" s="1"/>
  <c r="R107" i="8" s="1"/>
  <c r="R134" i="8" s="1"/>
  <c r="M132" i="8"/>
  <c r="M105" i="8" s="1"/>
  <c r="M107" i="8" s="1"/>
  <c r="M134" i="8" s="1"/>
  <c r="L132" i="8"/>
  <c r="L105" i="8" s="1"/>
  <c r="L107" i="8" s="1"/>
  <c r="L134" i="8" s="1"/>
  <c r="S106" i="8"/>
  <c r="R98" i="8"/>
  <c r="R71" i="8" s="1"/>
  <c r="R73" i="8" s="1"/>
  <c r="R100" i="8" s="1"/>
  <c r="M98" i="8"/>
  <c r="M71" i="8" s="1"/>
  <c r="M73" i="8" s="1"/>
  <c r="M100" i="8" s="1"/>
  <c r="L98" i="8"/>
  <c r="L71" i="8" s="1"/>
  <c r="L73" i="8" s="1"/>
  <c r="L100" i="8" s="1"/>
  <c r="S81" i="8"/>
  <c r="S72" i="8"/>
  <c r="I82" i="8"/>
  <c r="R64" i="8"/>
  <c r="R37" i="8" s="1"/>
  <c r="M64" i="8"/>
  <c r="M37" i="8" s="1"/>
  <c r="L64" i="8"/>
  <c r="L37" i="8" s="1"/>
  <c r="S38" i="8"/>
  <c r="L39" i="8" l="1"/>
  <c r="L66" i="8" s="1"/>
  <c r="M39" i="8"/>
  <c r="M66" i="8" s="1"/>
  <c r="R39" i="8"/>
  <c r="R66" i="8" s="1"/>
  <c r="S123" i="8"/>
  <c r="O112" i="8"/>
  <c r="S112" i="8" s="1"/>
  <c r="J151" i="8"/>
  <c r="S158" i="8"/>
  <c r="O147" i="8"/>
  <c r="S147" i="8" s="1"/>
  <c r="S55" i="8"/>
  <c r="O44" i="8"/>
  <c r="S44" i="8" s="1"/>
  <c r="S95" i="8"/>
  <c r="S89" i="8"/>
  <c r="O78" i="8"/>
  <c r="S78" i="8" s="1"/>
  <c r="S49" i="8"/>
  <c r="P50" i="8"/>
  <c r="S50" i="8" s="1"/>
  <c r="S42" i="8"/>
  <c r="J76" i="8"/>
  <c r="S76" i="8" s="1"/>
  <c r="S93" i="8"/>
  <c r="P148" i="8"/>
  <c r="E91" i="8"/>
  <c r="S91" i="8" s="1"/>
  <c r="P92" i="8"/>
  <c r="K79" i="8"/>
  <c r="F83" i="8"/>
  <c r="S83" i="8" s="1"/>
  <c r="S97" i="8"/>
  <c r="N128" i="8"/>
  <c r="S128" i="8" s="1"/>
  <c r="K113" i="8"/>
  <c r="E125" i="8"/>
  <c r="S125" i="8" s="1"/>
  <c r="E160" i="8"/>
  <c r="S160" i="8" s="1"/>
  <c r="K148" i="8"/>
  <c r="K45" i="8"/>
  <c r="K64" i="8" s="1"/>
  <c r="S57" i="8"/>
  <c r="S43" i="8"/>
  <c r="O51" i="8"/>
  <c r="S51" i="8" s="1"/>
  <c r="J80" i="8"/>
  <c r="S80" i="8" s="1"/>
  <c r="O85" i="8"/>
  <c r="S85" i="8" s="1"/>
  <c r="G90" i="8"/>
  <c r="S90" i="8" s="1"/>
  <c r="S166" i="8"/>
  <c r="I98" i="8"/>
  <c r="I71" i="8" s="1"/>
  <c r="I73" i="8" s="1"/>
  <c r="I100" i="8" s="1"/>
  <c r="S41" i="8"/>
  <c r="G130" i="8"/>
  <c r="S130" i="8" s="1"/>
  <c r="J115" i="8"/>
  <c r="S115" i="8" s="1"/>
  <c r="S131" i="8"/>
  <c r="S63" i="8"/>
  <c r="S59" i="8"/>
  <c r="I48" i="8"/>
  <c r="S46" i="8"/>
  <c r="S62" i="8"/>
  <c r="S47" i="8"/>
  <c r="P45" i="8"/>
  <c r="J48" i="8"/>
  <c r="S52" i="8"/>
  <c r="O54" i="8"/>
  <c r="J110" i="8"/>
  <c r="O154" i="8"/>
  <c r="S154" i="8" s="1"/>
  <c r="F152" i="8"/>
  <c r="J145" i="8"/>
  <c r="N163" i="8"/>
  <c r="G159" i="8"/>
  <c r="J155" i="8"/>
  <c r="S155" i="8" s="1"/>
  <c r="J150" i="8"/>
  <c r="S150" i="8" s="1"/>
  <c r="J146" i="8"/>
  <c r="S146" i="8" s="1"/>
  <c r="S162" i="8"/>
  <c r="I151" i="8"/>
  <c r="G165" i="8"/>
  <c r="S165" i="8" s="1"/>
  <c r="O157" i="8"/>
  <c r="J149" i="8"/>
  <c r="S149" i="8" s="1"/>
  <c r="P153" i="8"/>
  <c r="S153" i="8" s="1"/>
  <c r="O122" i="8"/>
  <c r="S120" i="8"/>
  <c r="P118" i="8"/>
  <c r="S118" i="8" s="1"/>
  <c r="J116" i="8"/>
  <c r="J111" i="8"/>
  <c r="S111" i="8" s="1"/>
  <c r="G124" i="8"/>
  <c r="P113" i="8"/>
  <c r="S127" i="8"/>
  <c r="O119" i="8"/>
  <c r="S119" i="8" s="1"/>
  <c r="I116" i="8"/>
  <c r="F117" i="8"/>
  <c r="J114" i="8"/>
  <c r="S114" i="8" s="1"/>
  <c r="G96" i="8"/>
  <c r="S96" i="8" s="1"/>
  <c r="N94" i="8"/>
  <c r="J86" i="8"/>
  <c r="S86" i="8" s="1"/>
  <c r="P84" i="8"/>
  <c r="S84" i="8" s="1"/>
  <c r="J82" i="8"/>
  <c r="S82" i="8" s="1"/>
  <c r="J77" i="8"/>
  <c r="S77" i="8" s="1"/>
  <c r="P79" i="8"/>
  <c r="G167" i="8" l="1"/>
  <c r="G140" i="8" s="1"/>
  <c r="G142" i="8" s="1"/>
  <c r="G169" i="8" s="1"/>
  <c r="K37" i="8"/>
  <c r="Q64" i="8"/>
  <c r="K98" i="8"/>
  <c r="S58" i="8"/>
  <c r="Q98" i="8"/>
  <c r="Q71" i="8" s="1"/>
  <c r="Q73" i="8" s="1"/>
  <c r="Q100" i="8" s="1"/>
  <c r="H98" i="8"/>
  <c r="H71" i="8" s="1"/>
  <c r="H73" i="8" s="1"/>
  <c r="H100" i="8" s="1"/>
  <c r="S161" i="8"/>
  <c r="S79" i="8"/>
  <c r="S92" i="8"/>
  <c r="S113" i="8"/>
  <c r="Q167" i="8"/>
  <c r="Q140" i="8" s="1"/>
  <c r="Q142" i="8" s="1"/>
  <c r="Q169" i="8" s="1"/>
  <c r="S87" i="8"/>
  <c r="F64" i="8"/>
  <c r="N132" i="8"/>
  <c r="N105" i="8" s="1"/>
  <c r="N107" i="8" s="1"/>
  <c r="N134" i="8" s="1"/>
  <c r="J64" i="8"/>
  <c r="K167" i="8"/>
  <c r="K140" i="8" s="1"/>
  <c r="K142" i="8" s="1"/>
  <c r="K169" i="8" s="1"/>
  <c r="S121" i="8"/>
  <c r="F98" i="8"/>
  <c r="F71" i="8" s="1"/>
  <c r="F73" i="8" s="1"/>
  <c r="F100" i="8" s="1"/>
  <c r="S156" i="8"/>
  <c r="D64" i="8"/>
  <c r="S53" i="8"/>
  <c r="S88" i="8"/>
  <c r="P64" i="8"/>
  <c r="J98" i="8"/>
  <c r="J71" i="8" s="1"/>
  <c r="J73" i="8" s="1"/>
  <c r="J100" i="8" s="1"/>
  <c r="D98" i="8"/>
  <c r="D71" i="8" s="1"/>
  <c r="D73" i="8" s="1"/>
  <c r="D100" i="8" s="1"/>
  <c r="O64" i="8"/>
  <c r="S157" i="8"/>
  <c r="S124" i="8"/>
  <c r="G132" i="8"/>
  <c r="G105" i="8" s="1"/>
  <c r="G107" i="8" s="1"/>
  <c r="G134" i="8" s="1"/>
  <c r="S144" i="8"/>
  <c r="E167" i="8"/>
  <c r="E140" i="8" s="1"/>
  <c r="E142" i="8" s="1"/>
  <c r="E169" i="8" s="1"/>
  <c r="G98" i="8"/>
  <c r="G71" i="8" s="1"/>
  <c r="G73" i="8" s="1"/>
  <c r="G100" i="8" s="1"/>
  <c r="E64" i="8"/>
  <c r="E98" i="8"/>
  <c r="E71" i="8" s="1"/>
  <c r="E73" i="8" s="1"/>
  <c r="E100" i="8" s="1"/>
  <c r="S75" i="8"/>
  <c r="D132" i="8"/>
  <c r="O98" i="8"/>
  <c r="O71" i="8" s="1"/>
  <c r="O73" i="8" s="1"/>
  <c r="O100" i="8" s="1"/>
  <c r="N98" i="8"/>
  <c r="N71" i="8" s="1"/>
  <c r="N73" i="8" s="1"/>
  <c r="N100" i="8" s="1"/>
  <c r="S94" i="8"/>
  <c r="S109" i="8"/>
  <c r="E132" i="8"/>
  <c r="E105" i="8" s="1"/>
  <c r="E107" i="8" s="1"/>
  <c r="E134" i="8" s="1"/>
  <c r="H132" i="8"/>
  <c r="H105" i="8" s="1"/>
  <c r="H107" i="8" s="1"/>
  <c r="H134" i="8" s="1"/>
  <c r="P132" i="8"/>
  <c r="P105" i="8" s="1"/>
  <c r="P107" i="8" s="1"/>
  <c r="P134" i="8" s="1"/>
  <c r="S126" i="8"/>
  <c r="O167" i="8"/>
  <c r="O140" i="8" s="1"/>
  <c r="O142" i="8" s="1"/>
  <c r="O169" i="8" s="1"/>
  <c r="S159" i="8"/>
  <c r="D167" i="8"/>
  <c r="D140" i="8" s="1"/>
  <c r="D142" i="8" s="1"/>
  <c r="D169" i="8" s="1"/>
  <c r="S152" i="8"/>
  <c r="F167" i="8"/>
  <c r="F140" i="8" s="1"/>
  <c r="F142" i="8" s="1"/>
  <c r="F169" i="8" s="1"/>
  <c r="S122" i="8"/>
  <c r="N64" i="8"/>
  <c r="S60" i="8"/>
  <c r="G64" i="8"/>
  <c r="S56" i="8"/>
  <c r="C98" i="8"/>
  <c r="C71" i="8" s="1"/>
  <c r="C167" i="8"/>
  <c r="C140" i="8" s="1"/>
  <c r="F132" i="8"/>
  <c r="F105" i="8" s="1"/>
  <c r="F107" i="8" s="1"/>
  <c r="F134" i="8" s="1"/>
  <c r="S117" i="8"/>
  <c r="Q132" i="8"/>
  <c r="Q105" i="8" s="1"/>
  <c r="Q107" i="8" s="1"/>
  <c r="Q134" i="8" s="1"/>
  <c r="C64" i="8"/>
  <c r="S148" i="8"/>
  <c r="S110" i="8"/>
  <c r="J132" i="8"/>
  <c r="I64" i="8"/>
  <c r="S48" i="8"/>
  <c r="K132" i="8"/>
  <c r="P98" i="8"/>
  <c r="O132" i="8"/>
  <c r="O105" i="8" s="1"/>
  <c r="O107" i="8" s="1"/>
  <c r="O134" i="8" s="1"/>
  <c r="S151" i="8"/>
  <c r="I167" i="8"/>
  <c r="I140" i="8" s="1"/>
  <c r="I142" i="8" s="1"/>
  <c r="I169" i="8" s="1"/>
  <c r="S163" i="8"/>
  <c r="N167" i="8"/>
  <c r="N140" i="8" s="1"/>
  <c r="N142" i="8" s="1"/>
  <c r="N169" i="8" s="1"/>
  <c r="I132" i="8"/>
  <c r="I105" i="8" s="1"/>
  <c r="I107" i="8" s="1"/>
  <c r="I134" i="8" s="1"/>
  <c r="S116" i="8"/>
  <c r="C132" i="8"/>
  <c r="H167" i="8"/>
  <c r="H140" i="8" s="1"/>
  <c r="H142" i="8" s="1"/>
  <c r="H169" i="8" s="1"/>
  <c r="S164" i="8"/>
  <c r="S145" i="8"/>
  <c r="J167" i="8"/>
  <c r="S45" i="8"/>
  <c r="S54" i="8"/>
  <c r="H64" i="8"/>
  <c r="S61" i="8"/>
  <c r="P167" i="8"/>
  <c r="P140" i="8" s="1"/>
  <c r="P142" i="8" s="1"/>
  <c r="P169" i="8" s="1"/>
  <c r="D175" i="8" l="1"/>
  <c r="Q37" i="8"/>
  <c r="Q39" i="8" s="1"/>
  <c r="Q66" i="8" s="1"/>
  <c r="H175" i="8"/>
  <c r="H177" i="8" s="1"/>
  <c r="I175" i="8"/>
  <c r="I177" i="8" s="1"/>
  <c r="E175" i="8"/>
  <c r="F175" i="8"/>
  <c r="G175" i="8"/>
  <c r="G177" i="8" s="1"/>
  <c r="O37" i="8"/>
  <c r="O39" i="8" s="1"/>
  <c r="O66" i="8" s="1"/>
  <c r="C37" i="8"/>
  <c r="C175" i="8"/>
  <c r="P71" i="8"/>
  <c r="P73" i="8" s="1"/>
  <c r="P100" i="8" s="1"/>
  <c r="J140" i="8"/>
  <c r="J142" i="8" s="1"/>
  <c r="J169" i="8" s="1"/>
  <c r="J175" i="8"/>
  <c r="J177" i="8" s="1"/>
  <c r="C105" i="8"/>
  <c r="C107" i="8" s="1"/>
  <c r="C134" i="8" s="1"/>
  <c r="K105" i="8"/>
  <c r="K107" i="8" s="1"/>
  <c r="K134" i="8" s="1"/>
  <c r="K71" i="8"/>
  <c r="K73" i="8" s="1"/>
  <c r="K100" i="8" s="1"/>
  <c r="N37" i="8"/>
  <c r="K39" i="8"/>
  <c r="K66" i="8" s="1"/>
  <c r="P37" i="8"/>
  <c r="F37" i="8"/>
  <c r="D37" i="8"/>
  <c r="J37" i="8"/>
  <c r="S64" i="8"/>
  <c r="J105" i="8"/>
  <c r="J107" i="8" s="1"/>
  <c r="J134" i="8" s="1"/>
  <c r="H37" i="8"/>
  <c r="G37" i="8"/>
  <c r="S98" i="8"/>
  <c r="I37" i="8"/>
  <c r="C142" i="8"/>
  <c r="C169" i="8" s="1"/>
  <c r="S167" i="8"/>
  <c r="S132" i="8"/>
  <c r="E37" i="8"/>
  <c r="C73" i="8"/>
  <c r="C100" i="8" s="1"/>
  <c r="D105" i="8"/>
  <c r="D107" i="8" s="1"/>
  <c r="D134" i="8" s="1"/>
  <c r="S140" i="8" l="1"/>
  <c r="S142" i="8" s="1"/>
  <c r="S169" i="8" s="1"/>
  <c r="S71" i="8"/>
  <c r="S73" i="8" s="1"/>
  <c r="S100" i="8" s="1"/>
  <c r="H39" i="8"/>
  <c r="H66" i="8" s="1"/>
  <c r="D39" i="8"/>
  <c r="D66" i="8" s="1"/>
  <c r="S37" i="8"/>
  <c r="S39" i="8" s="1"/>
  <c r="S66" i="8" s="1"/>
  <c r="N39" i="8"/>
  <c r="N66" i="8" s="1"/>
  <c r="F39" i="8"/>
  <c r="F66" i="8" s="1"/>
  <c r="I39" i="8"/>
  <c r="I66" i="8" s="1"/>
  <c r="P39" i="8"/>
  <c r="P66" i="8" s="1"/>
  <c r="G39" i="8"/>
  <c r="G66" i="8" s="1"/>
  <c r="E39" i="8"/>
  <c r="E66" i="8" s="1"/>
  <c r="J39" i="8"/>
  <c r="J66" i="8" s="1"/>
  <c r="C39" i="8"/>
  <c r="C66" i="8" s="1"/>
  <c r="S105" i="8"/>
  <c r="S107" i="8" s="1"/>
  <c r="S134" i="8" s="1"/>
  <c r="S8" i="8" l="1"/>
  <c r="L9" i="8" l="1"/>
  <c r="M9" i="8"/>
  <c r="R9" i="8"/>
  <c r="H9" i="8"/>
  <c r="D9" i="8"/>
  <c r="N9" i="8"/>
  <c r="D177" i="8" l="1"/>
  <c r="F177" i="8"/>
  <c r="C177" i="8"/>
  <c r="E177" i="8" l="1"/>
  <c r="S175" i="8"/>
  <c r="S177" i="8" s="1"/>
  <c r="P14" i="8" l="1"/>
  <c r="J17" i="8"/>
  <c r="J21" i="8"/>
  <c r="S21" i="8" s="1"/>
  <c r="U21" i="8" s="1"/>
  <c r="G31" i="8"/>
  <c r="S31" i="8" s="1"/>
  <c r="U31" i="8" s="1"/>
  <c r="S24" i="8"/>
  <c r="U24" i="8" s="1"/>
  <c r="J12" i="8"/>
  <c r="S12" i="8" s="1"/>
  <c r="U12" i="8" s="1"/>
  <c r="K14" i="8"/>
  <c r="J11" i="8"/>
  <c r="C30" i="8"/>
  <c r="S30" i="8" s="1"/>
  <c r="U30" i="8" s="1"/>
  <c r="S28" i="8"/>
  <c r="U28" i="8" s="1"/>
  <c r="O20" i="8"/>
  <c r="S20" i="8" s="1"/>
  <c r="U20" i="8" s="1"/>
  <c r="J16" i="8"/>
  <c r="S16" i="8" s="1"/>
  <c r="U16" i="8" s="1"/>
  <c r="J15" i="8"/>
  <c r="S15" i="8" s="1"/>
  <c r="U15" i="8" s="1"/>
  <c r="P19" i="8"/>
  <c r="I17" i="8"/>
  <c r="Q33" i="8"/>
  <c r="O13" i="8"/>
  <c r="E26" i="8"/>
  <c r="F18" i="8"/>
  <c r="F33" i="8" s="1"/>
  <c r="G25" i="8"/>
  <c r="Q7" i="8" l="1"/>
  <c r="Q9" i="8" s="1"/>
  <c r="S25" i="8"/>
  <c r="U25" i="8" s="1"/>
  <c r="G33" i="8"/>
  <c r="S17" i="8"/>
  <c r="U17" i="8" s="1"/>
  <c r="I33" i="8"/>
  <c r="S11" i="8"/>
  <c r="U11" i="8" s="1"/>
  <c r="J33" i="8"/>
  <c r="P33" i="8"/>
  <c r="S13" i="8"/>
  <c r="U13" i="8" s="1"/>
  <c r="O33" i="8"/>
  <c r="S27" i="8"/>
  <c r="U27" i="8" s="1"/>
  <c r="S18" i="8"/>
  <c r="U18" i="8" s="1"/>
  <c r="S14" i="8"/>
  <c r="U14" i="8" s="1"/>
  <c r="C33" i="8"/>
  <c r="S26" i="8"/>
  <c r="U26" i="8" s="1"/>
  <c r="S22" i="8"/>
  <c r="U22" i="8" s="1"/>
  <c r="S19" i="8"/>
  <c r="U19" i="8" s="1"/>
  <c r="F7" i="8"/>
  <c r="F9" i="8" s="1"/>
  <c r="C7" i="8" l="1"/>
  <c r="C9" i="8" s="1"/>
  <c r="P7" i="8"/>
  <c r="P9" i="8" s="1"/>
  <c r="G7" i="8"/>
  <c r="G9" i="8" s="1"/>
  <c r="J7" i="8"/>
  <c r="J9" i="8" s="1"/>
  <c r="O7" i="8"/>
  <c r="O9" i="8" s="1"/>
  <c r="I7" i="8"/>
  <c r="I9" i="8" s="1"/>
  <c r="S10" i="8"/>
  <c r="K33" i="8"/>
  <c r="K7" i="8" s="1"/>
  <c r="K9" i="8" l="1"/>
  <c r="U10" i="8"/>
  <c r="S23" i="8" l="1"/>
  <c r="U23" i="8" s="1"/>
  <c r="E33" i="8"/>
  <c r="E7" i="8" l="1"/>
  <c r="S33" i="8"/>
  <c r="S7" i="8" l="1"/>
  <c r="S9" i="8" s="1"/>
  <c r="E9" i="8"/>
</calcChain>
</file>

<file path=xl/sharedStrings.xml><?xml version="1.0" encoding="utf-8"?>
<sst xmlns="http://schemas.openxmlformats.org/spreadsheetml/2006/main" count="1959" uniqueCount="252">
  <si>
    <t>Department of Education</t>
  </si>
  <si>
    <t>SubTotal</t>
  </si>
  <si>
    <t>DIFFERENCE</t>
  </si>
  <si>
    <t>TITLE I BASIC
84.010</t>
  </si>
  <si>
    <t>MIGRANT AID GRANT
84.011</t>
  </si>
  <si>
    <t>NEG &amp; DELINQ CHLD GRANT
84.013</t>
  </si>
  <si>
    <t>MIGRANT CONSORTIUM
84.144</t>
  </si>
  <si>
    <t>SCHOOL IMPROVEMENT
84.377</t>
  </si>
  <si>
    <t>21ST CENTURY LRN CENTER
84.287</t>
  </si>
  <si>
    <t>ENGLISH LANGUAGE ACQ
84.365</t>
  </si>
  <si>
    <t>ADV PLACEMENT FEE PAYMENT
84.330a</t>
  </si>
  <si>
    <t>BA 2712</t>
  </si>
  <si>
    <t xml:space="preserve">PCN#/CAT </t>
  </si>
  <si>
    <t>Description</t>
  </si>
  <si>
    <t>01</t>
  </si>
  <si>
    <t>PERSONNEL</t>
  </si>
  <si>
    <t>0006</t>
  </si>
  <si>
    <t>0007</t>
  </si>
  <si>
    <t>0008</t>
  </si>
  <si>
    <t>0010</t>
  </si>
  <si>
    <t>0011</t>
  </si>
  <si>
    <t>0013</t>
  </si>
  <si>
    <t>0015</t>
  </si>
  <si>
    <t>0016</t>
  </si>
  <si>
    <t>0018</t>
  </si>
  <si>
    <t>0020</t>
  </si>
  <si>
    <t>0021</t>
  </si>
  <si>
    <t>0022</t>
  </si>
  <si>
    <t>0023</t>
  </si>
  <si>
    <t>0025</t>
  </si>
  <si>
    <t>0076</t>
  </si>
  <si>
    <t>0101</t>
  </si>
  <si>
    <t>0102</t>
  </si>
  <si>
    <t>0104</t>
  </si>
  <si>
    <t>0110</t>
  </si>
  <si>
    <t>0378</t>
  </si>
  <si>
    <t>0379</t>
  </si>
  <si>
    <t>1008</t>
  </si>
  <si>
    <t>AA 2 - Susan Johnson</t>
  </si>
  <si>
    <t>EPP - Vacant (was Ehraeda Rucker)</t>
  </si>
  <si>
    <t>EPP Sup - Gayle Magee</t>
  </si>
  <si>
    <t>EPP - Vacant (Remove Position)</t>
  </si>
  <si>
    <t>EPP Sup - Karl Wilson</t>
  </si>
  <si>
    <t>EPP - Kristina Cote</t>
  </si>
  <si>
    <t>EPP - Matthew Smith</t>
  </si>
  <si>
    <t>EPP Sup - Khadijeh (Homa) Anooshehpoor</t>
  </si>
  <si>
    <t>EPP - Fredina Drye-Romero</t>
  </si>
  <si>
    <t>EPP - Johnathan Gibson</t>
  </si>
  <si>
    <t>EPP - TeQuia Barrett</t>
  </si>
  <si>
    <t>AA 2 - Charmaine Schmidt</t>
  </si>
  <si>
    <t>AA 2 - Alexandria Coronel</t>
  </si>
  <si>
    <t>EPP Dir - Vacant (was Mark Gabrylczyk)</t>
  </si>
  <si>
    <t>MA 2 - Allyson Kellogg</t>
  </si>
  <si>
    <t>EPP - Blakely Hume</t>
  </si>
  <si>
    <t>EPP - Sophia Masewicz</t>
  </si>
  <si>
    <t>EPP - Kulwadee Axtell</t>
  </si>
  <si>
    <t>EPP - Susan Ulrey</t>
  </si>
  <si>
    <t>EPP - Maria Sauter</t>
  </si>
  <si>
    <t>EPP - Michael Walker</t>
  </si>
  <si>
    <r>
      <t xml:space="preserve">APPROPRIATION CONTROL
</t>
    </r>
    <r>
      <rPr>
        <b/>
        <sz val="10"/>
        <color rgb="FF7030A0"/>
        <rFont val="Arial"/>
        <family val="2"/>
      </rPr>
      <t>Safe &amp; Respectful Learning</t>
    </r>
  </si>
  <si>
    <r>
      <t xml:space="preserve">APPROPRIATION CONTROL
</t>
    </r>
    <r>
      <rPr>
        <b/>
        <sz val="10"/>
        <color rgb="FF7030A0"/>
        <rFont val="Arial"/>
        <family val="2"/>
      </rPr>
      <t>Anti-Bullying</t>
    </r>
  </si>
  <si>
    <r>
      <t xml:space="preserve">APPROPRIATION CONTROL
</t>
    </r>
    <r>
      <rPr>
        <b/>
        <sz val="10"/>
        <color rgb="FF7030A0"/>
        <rFont val="Arial"/>
        <family val="2"/>
      </rPr>
      <t>Zoom</t>
    </r>
  </si>
  <si>
    <r>
      <t xml:space="preserve">APPROPRIATION CONTROL
</t>
    </r>
    <r>
      <rPr>
        <b/>
        <sz val="10"/>
        <color rgb="FF7030A0"/>
        <rFont val="Arial"/>
        <family val="2"/>
      </rPr>
      <t>Indian Education</t>
    </r>
  </si>
  <si>
    <r>
      <t xml:space="preserve">APPROPRIATION CONTROL
</t>
    </r>
    <r>
      <rPr>
        <b/>
        <sz val="10"/>
        <color rgb="FF7030A0"/>
        <rFont val="Arial"/>
        <family val="2"/>
      </rPr>
      <t>Underperforming Schools</t>
    </r>
  </si>
  <si>
    <r>
      <t xml:space="preserve">APPROPRIATION CONTROL
</t>
    </r>
    <r>
      <rPr>
        <b/>
        <sz val="10"/>
        <color rgb="FF7030A0"/>
        <rFont val="Arial"/>
        <family val="2"/>
      </rPr>
      <t>Victory Schools</t>
    </r>
  </si>
  <si>
    <r>
      <t xml:space="preserve">APPROPRIATION CONTROL
</t>
    </r>
    <r>
      <rPr>
        <b/>
        <sz val="10"/>
        <color rgb="FF7030A0"/>
        <rFont val="Arial"/>
        <family val="2"/>
      </rPr>
      <t>Advanced Placement</t>
    </r>
  </si>
  <si>
    <t>SFY 2019 Payroll Fund Map</t>
  </si>
  <si>
    <t>HOMELESS CHILDREN
84.196</t>
  </si>
  <si>
    <r>
      <t xml:space="preserve">EPP - Vacant </t>
    </r>
    <r>
      <rPr>
        <sz val="10"/>
        <color rgb="FF0000FF"/>
        <rFont val="Arial"/>
        <family val="2"/>
      </rPr>
      <t>(new School Improvement (SIG) PCN)</t>
    </r>
  </si>
  <si>
    <t>04</t>
  </si>
  <si>
    <t>EMPLOYEE BOND &amp; AG TORT</t>
  </si>
  <si>
    <t>rounding</t>
  </si>
  <si>
    <t>12</t>
  </si>
  <si>
    <r>
      <t xml:space="preserve">INDIRECT COST
</t>
    </r>
    <r>
      <rPr>
        <b/>
        <sz val="10"/>
        <color rgb="FF0000FF"/>
        <rFont val="Arial"/>
        <family val="2"/>
      </rPr>
      <t>Note these charges are only for General Fund PCN's and Title I PCN's as the rest of these charges fall under each grant</t>
    </r>
  </si>
  <si>
    <t>26</t>
  </si>
  <si>
    <t>G01 Authority</t>
  </si>
  <si>
    <t>Y</t>
  </si>
  <si>
    <t>8</t>
  </si>
  <si>
    <t>6-2020</t>
  </si>
  <si>
    <t>1-2015</t>
  </si>
  <si>
    <t>1</t>
  </si>
  <si>
    <t>0</t>
  </si>
  <si>
    <t>39-6</t>
  </si>
  <si>
    <t>05232</t>
  </si>
  <si>
    <t>000379</t>
  </si>
  <si>
    <t>EDUCATION PROGRAMS PROFESSIONL</t>
  </si>
  <si>
    <t>Existing</t>
  </si>
  <si>
    <t>1 NEW POSITIONS</t>
  </si>
  <si>
    <t>2712</t>
  </si>
  <si>
    <t>10</t>
  </si>
  <si>
    <t>39-10</t>
  </si>
  <si>
    <t>21C 21ST CENTURY COMMUNITY LEARNING CENTERS</t>
  </si>
  <si>
    <t>39-8</t>
  </si>
  <si>
    <t>000110</t>
  </si>
  <si>
    <t>Vacant</t>
  </si>
  <si>
    <t>TQUAL TEACHER QUALITY</t>
  </si>
  <si>
    <t>B000 BASE</t>
  </si>
  <si>
    <t>25-2</t>
  </si>
  <si>
    <t>02212</t>
  </si>
  <si>
    <t>000023</t>
  </si>
  <si>
    <t>ADMIN ASSISTANT 2</t>
  </si>
  <si>
    <t>25-10</t>
  </si>
  <si>
    <t>000022</t>
  </si>
  <si>
    <t>5</t>
  </si>
  <si>
    <t>000021</t>
  </si>
  <si>
    <t>4</t>
  </si>
  <si>
    <t>000020</t>
  </si>
  <si>
    <t>7</t>
  </si>
  <si>
    <t>39-9</t>
  </si>
  <si>
    <t>000013</t>
  </si>
  <si>
    <t>T3-4 TITLE 3 ELA &amp; MIGRANT GROUP 4</t>
  </si>
  <si>
    <t>40-8</t>
  </si>
  <si>
    <t>05206</t>
  </si>
  <si>
    <t>000008</t>
  </si>
  <si>
    <t>EDUCATION PROGRAMS SUPERVISOR</t>
  </si>
  <si>
    <t>T3-3 TITLE 3 ELA &amp; MIGRANT GROUP 3</t>
  </si>
  <si>
    <t>000104</t>
  </si>
  <si>
    <t>T3-2 TITLE 3 ELA &amp; MIGRANT GROUP 2</t>
  </si>
  <si>
    <t>9</t>
  </si>
  <si>
    <t>40-10</t>
  </si>
  <si>
    <t>000011</t>
  </si>
  <si>
    <t>T3-1 TITLE 3 ELA &amp; MIGRANT GROUP 1</t>
  </si>
  <si>
    <t>000015</t>
  </si>
  <si>
    <t xml:space="preserve">T1 TITLE 1  </t>
  </si>
  <si>
    <t>000007</t>
  </si>
  <si>
    <t>39-7</t>
  </si>
  <si>
    <t>001008</t>
  </si>
  <si>
    <t>SPEDU SPECIAL ED, ESEA &amp; SCHOOL IMPROVEMENT</t>
  </si>
  <si>
    <t>11</t>
  </si>
  <si>
    <t>41-10</t>
  </si>
  <si>
    <t>05205</t>
  </si>
  <si>
    <t>000025</t>
  </si>
  <si>
    <t>EDUCATION PROGRAMS DIRECTOR</t>
  </si>
  <si>
    <t>000018</t>
  </si>
  <si>
    <t>000016</t>
  </si>
  <si>
    <t>000006</t>
  </si>
  <si>
    <t>2</t>
  </si>
  <si>
    <t>000102</t>
  </si>
  <si>
    <t>NEW POSITION REQUEST</t>
  </si>
  <si>
    <t>000101</t>
  </si>
  <si>
    <t>000010</t>
  </si>
  <si>
    <t>6</t>
  </si>
  <si>
    <t>000378</t>
  </si>
  <si>
    <t>35-3</t>
  </si>
  <si>
    <t>07625</t>
  </si>
  <si>
    <t>000076</t>
  </si>
  <si>
    <t>MANAGEMENT ANALYST 2</t>
  </si>
  <si>
    <t>Benefits YR2</t>
  </si>
  <si>
    <t>Salary YR2</t>
  </si>
  <si>
    <t>Benefits YR1</t>
  </si>
  <si>
    <t>Salary YR1</t>
  </si>
  <si>
    <t>Merit Inc</t>
  </si>
  <si>
    <t>FTE YR2</t>
  </si>
  <si>
    <t>FTE YR1</t>
  </si>
  <si>
    <t>FTE WP</t>
  </si>
  <si>
    <t>FTE Actual</t>
  </si>
  <si>
    <t>Ret Cd</t>
  </si>
  <si>
    <t>End Date</t>
  </si>
  <si>
    <t>St Date</t>
  </si>
  <si>
    <t>Anv Mo</t>
  </si>
  <si>
    <t>Gd-Add</t>
  </si>
  <si>
    <t>Gd-Step</t>
  </si>
  <si>
    <t>Class Code</t>
  </si>
  <si>
    <t>PCN#</t>
  </si>
  <si>
    <t>Pos Desc</t>
  </si>
  <si>
    <t>Pos Type</t>
  </si>
  <si>
    <t>Pos Group</t>
  </si>
  <si>
    <t>Dec Unit</t>
  </si>
  <si>
    <t>BA #</t>
  </si>
  <si>
    <t>Section A: Position Detail</t>
  </si>
  <si>
    <t>Mode: summary</t>
  </si>
  <si>
    <t>2017-2019 Biennium (FY18-19)</t>
  </si>
  <si>
    <t>Payroll/Position Detail</t>
  </si>
  <si>
    <t>State of Nevada - Budget Division</t>
  </si>
  <si>
    <r>
      <t xml:space="preserve">Phone (GL 7295), Voice Mail (GL 7292) &amp; Office Supplies
</t>
    </r>
    <r>
      <rPr>
        <b/>
        <sz val="10"/>
        <color rgb="FF0000FF"/>
        <rFont val="Arial"/>
        <family val="2"/>
      </rPr>
      <t>Note these charges are only for General Fund PCN's and Title I PCN's as the rest of these charges fall under each grant</t>
    </r>
  </si>
  <si>
    <r>
      <t xml:space="preserve">Email (GL 7533)
</t>
    </r>
    <r>
      <rPr>
        <b/>
        <sz val="10"/>
        <color rgb="FF0000FF"/>
        <rFont val="Arial"/>
        <family val="2"/>
      </rPr>
      <t>Note these charges are only for General Fund PCN's and Title I PCN's as the rest of these charges fall under each grant</t>
    </r>
  </si>
  <si>
    <t>EITS Infrastructure (GL 7554) &amp; Security (GL 7556)</t>
  </si>
  <si>
    <t>EPP - Vacant</t>
  </si>
  <si>
    <t>E901 TRANSFERS</t>
  </si>
  <si>
    <t>MS&amp;P MATH AND SCIENCE PARTNERSHIP</t>
  </si>
  <si>
    <t>000035</t>
  </si>
  <si>
    <t>25-3</t>
  </si>
  <si>
    <t>0035</t>
  </si>
  <si>
    <t>AA 2 - DU E901</t>
  </si>
  <si>
    <t>GL 7050, 7054</t>
  </si>
  <si>
    <t>GL 7289</t>
  </si>
  <si>
    <t>GL 7533</t>
  </si>
  <si>
    <t>GL 7554, 7556</t>
  </si>
  <si>
    <t xml:space="preserve">EPP - Vacant </t>
  </si>
  <si>
    <t>L01 LEGISLATIVELY APPROVED</t>
  </si>
  <si>
    <t xml:space="preserve"> </t>
  </si>
  <si>
    <t>L01</t>
  </si>
  <si>
    <t>EPP - Kul Axtell</t>
  </si>
  <si>
    <t>EPP-Willie Killins</t>
  </si>
  <si>
    <t>EPP-Karen Gordon</t>
  </si>
  <si>
    <t>L01 Authority</t>
  </si>
  <si>
    <t>00</t>
  </si>
  <si>
    <t>Current Year Revenue</t>
  </si>
  <si>
    <t>02</t>
  </si>
  <si>
    <t>03</t>
  </si>
  <si>
    <t>09</t>
  </si>
  <si>
    <t>05</t>
  </si>
  <si>
    <t>Licenses and Fees</t>
  </si>
  <si>
    <t>Appropriation Control</t>
  </si>
  <si>
    <t>2511 Balance Forward from Previous Year</t>
  </si>
  <si>
    <t>RGL</t>
  </si>
  <si>
    <t>RGL Name</t>
  </si>
  <si>
    <t>Department/Division Name</t>
  </si>
  <si>
    <t>Budget Account Name</t>
  </si>
  <si>
    <t xml:space="preserve">Budget Account # </t>
  </si>
  <si>
    <t>Revenue Total</t>
  </si>
  <si>
    <t xml:space="preserve">Revenue </t>
  </si>
  <si>
    <t>Expenditures</t>
  </si>
  <si>
    <t>Expenditures Total</t>
  </si>
  <si>
    <t>2520 Federal Funds from Previous Year</t>
  </si>
  <si>
    <t>Personnel</t>
  </si>
  <si>
    <t>Out-of-State Travel</t>
  </si>
  <si>
    <t>In-State Travel</t>
  </si>
  <si>
    <t>Operating</t>
  </si>
  <si>
    <t>Equipment</t>
  </si>
  <si>
    <t>Special Use Category</t>
  </si>
  <si>
    <t>##</t>
  </si>
  <si>
    <t>Information Services</t>
  </si>
  <si>
    <t>Training</t>
  </si>
  <si>
    <t>Purchasing Assessment</t>
  </si>
  <si>
    <t>Department Cost Allocation</t>
  </si>
  <si>
    <t>Statewide Cost Allocation Plan</t>
  </si>
  <si>
    <t>Reserve</t>
  </si>
  <si>
    <t>AG Cost Allocation Plan</t>
  </si>
  <si>
    <t>Work Program C#</t>
  </si>
  <si>
    <t>Total</t>
  </si>
  <si>
    <t>Work Program</t>
  </si>
  <si>
    <t xml:space="preserve">Revised Authority </t>
  </si>
  <si>
    <t>FY 20 Revised Authority</t>
  </si>
  <si>
    <t>FY 20 L01 Fund Map</t>
  </si>
  <si>
    <t>Highway Fund</t>
  </si>
  <si>
    <t>SMART21</t>
  </si>
  <si>
    <t>Governor's Finance Office</t>
  </si>
  <si>
    <t>BA # 1325</t>
  </si>
  <si>
    <t>ERP Project</t>
  </si>
  <si>
    <t>Training Room</t>
  </si>
  <si>
    <t>15</t>
  </si>
  <si>
    <t>Intermittent Employees</t>
  </si>
  <si>
    <t>16</t>
  </si>
  <si>
    <t>Data Cleansing</t>
  </si>
  <si>
    <t>Work Program C47852</t>
  </si>
  <si>
    <t>BA #1325</t>
  </si>
  <si>
    <t>17</t>
  </si>
  <si>
    <t>Consulting Services</t>
  </si>
  <si>
    <t>Work Program C48900</t>
  </si>
  <si>
    <t>FY 20 Current Authority</t>
  </si>
  <si>
    <r>
      <rPr>
        <b/>
        <u/>
        <sz val="14"/>
        <color rgb="FFFF0000"/>
        <rFont val="Calibri"/>
        <family val="2"/>
        <scheme val="minor"/>
      </rPr>
      <t>Instructions</t>
    </r>
    <r>
      <rPr>
        <b/>
        <sz val="14"/>
        <color rgb="FFFF0000"/>
        <rFont val="Calibri"/>
        <family val="2"/>
        <scheme val="minor"/>
      </rPr>
      <t xml:space="preserve">: Fill in any RED labels as needed. Hide unused rows and columns (do not delete). Format to fit onto 1 or 2 pages max.  After the 1st program of the year, the "Revised Authority" from the previous work program becomes the "Current Authority". Only show 3 boxes (either L01-WP-Revised Authority or Current Authority - WP- Revised Authority - see examples).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</si>
</sst>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###,###,###,##0"/>
    <numFmt numFmtId="166" formatCode="###,###,##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7030A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94">
    <xf numFmtId="0" fontId="0" fillId="0" borderId="0" xfId="0"/>
    <xf numFmtId="4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/>
    <xf numFmtId="41" fontId="1" fillId="0" borderId="0" xfId="0" applyNumberFormat="1" applyFont="1" applyAlignment="1">
      <alignment horizontal="center" wrapText="1"/>
    </xf>
    <xf numFmtId="42" fontId="0" fillId="0" borderId="1" xfId="0" applyNumberFormat="1" applyBorder="1"/>
    <xf numFmtId="42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0" xfId="0" applyFont="1" applyFill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1" fontId="1" fillId="0" borderId="0" xfId="0" applyNumberFormat="1" applyFont="1" applyFill="1" applyAlignment="1">
      <alignment horizontal="center" wrapText="1"/>
    </xf>
    <xf numFmtId="41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1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1" fontId="1" fillId="0" borderId="7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2" fontId="0" fillId="0" borderId="9" xfId="0" applyNumberFormat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164" fontId="0" fillId="0" borderId="7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42" fontId="0" fillId="0" borderId="9" xfId="0" applyNumberFormat="1" applyBorder="1"/>
    <xf numFmtId="42" fontId="0" fillId="0" borderId="10" xfId="0" applyNumberFormat="1" applyBorder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41" fontId="1" fillId="0" borderId="7" xfId="0" applyNumberFormat="1" applyFont="1" applyFill="1" applyBorder="1" applyAlignment="1">
      <alignment horizontal="center" wrapText="1"/>
    </xf>
    <xf numFmtId="41" fontId="1" fillId="0" borderId="8" xfId="0" applyNumberFormat="1" applyFont="1" applyFill="1" applyBorder="1" applyAlignment="1">
      <alignment horizontal="center" wrapText="1"/>
    </xf>
    <xf numFmtId="41" fontId="1" fillId="2" borderId="0" xfId="0" applyNumberFormat="1" applyFont="1" applyFill="1" applyAlignment="1">
      <alignment horizontal="center" wrapText="1"/>
    </xf>
    <xf numFmtId="41" fontId="1" fillId="3" borderId="0" xfId="0" applyNumberFormat="1" applyFont="1" applyFill="1" applyAlignment="1">
      <alignment horizontal="center" wrapText="1"/>
    </xf>
    <xf numFmtId="42" fontId="0" fillId="3" borderId="1" xfId="0" applyNumberFormat="1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3" borderId="0" xfId="0" applyFont="1" applyFill="1"/>
    <xf numFmtId="41" fontId="1" fillId="3" borderId="7" xfId="0" applyNumberFormat="1" applyFont="1" applyFill="1" applyBorder="1" applyAlignment="1">
      <alignment horizontal="center" wrapText="1"/>
    </xf>
    <xf numFmtId="41" fontId="1" fillId="3" borderId="0" xfId="0" applyNumberFormat="1" applyFont="1" applyFill="1" applyBorder="1" applyAlignment="1">
      <alignment horizontal="center" wrapText="1"/>
    </xf>
    <xf numFmtId="41" fontId="1" fillId="3" borderId="8" xfId="0" applyNumberFormat="1" applyFont="1" applyFill="1" applyBorder="1" applyAlignment="1">
      <alignment horizontal="center" wrapText="1"/>
    </xf>
    <xf numFmtId="0" fontId="1" fillId="4" borderId="0" xfId="0" applyFont="1" applyFill="1"/>
    <xf numFmtId="42" fontId="0" fillId="4" borderId="11" xfId="0" applyNumberFormat="1" applyFill="1" applyBorder="1"/>
    <xf numFmtId="42" fontId="0" fillId="4" borderId="12" xfId="0" applyNumberFormat="1" applyFill="1" applyBorder="1"/>
    <xf numFmtId="42" fontId="0" fillId="4" borderId="13" xfId="0" applyNumberFormat="1" applyFill="1" applyBorder="1"/>
    <xf numFmtId="42" fontId="0" fillId="4" borderId="0" xfId="0" applyNumberFormat="1" applyFill="1"/>
    <xf numFmtId="0" fontId="0" fillId="4" borderId="0" xfId="0" applyFill="1"/>
    <xf numFmtId="0" fontId="1" fillId="3" borderId="0" xfId="0" applyFont="1" applyFill="1" applyAlignment="1">
      <alignment wrapText="1"/>
    </xf>
    <xf numFmtId="49" fontId="0" fillId="0" borderId="0" xfId="0" applyNumberFormat="1" applyFill="1" applyBorder="1" applyAlignment="1">
      <alignment horizontal="right"/>
    </xf>
    <xf numFmtId="42" fontId="0" fillId="0" borderId="0" xfId="0" applyNumberFormat="1" applyFill="1" applyBorder="1"/>
    <xf numFmtId="42" fontId="0" fillId="0" borderId="0" xfId="0" applyNumberFormat="1"/>
    <xf numFmtId="41" fontId="1" fillId="5" borderId="0" xfId="0" applyNumberFormat="1" applyFont="1" applyFill="1" applyBorder="1" applyAlignment="1">
      <alignment horizontal="center" wrapText="1"/>
    </xf>
    <xf numFmtId="41" fontId="1" fillId="5" borderId="7" xfId="0" applyNumberFormat="1" applyFont="1" applyFill="1" applyBorder="1" applyAlignment="1">
      <alignment horizontal="center" wrapText="1"/>
    </xf>
    <xf numFmtId="41" fontId="1" fillId="5" borderId="0" xfId="0" applyNumberFormat="1" applyFont="1" applyFill="1" applyAlignment="1">
      <alignment horizontal="center" wrapText="1"/>
    </xf>
    <xf numFmtId="41" fontId="1" fillId="5" borderId="8" xfId="0" applyNumberFormat="1" applyFont="1" applyFill="1" applyBorder="1" applyAlignment="1">
      <alignment horizontal="center" wrapText="1"/>
    </xf>
    <xf numFmtId="0" fontId="7" fillId="0" borderId="0" xfId="0" applyFont="1" applyFill="1"/>
    <xf numFmtId="1" fontId="0" fillId="3" borderId="0" xfId="0" applyNumberFormat="1" applyFill="1"/>
    <xf numFmtId="49" fontId="0" fillId="0" borderId="0" xfId="0" applyNumberFormat="1" applyFont="1" applyFill="1" applyAlignment="1">
      <alignment horizontal="right"/>
    </xf>
    <xf numFmtId="42" fontId="0" fillId="0" borderId="1" xfId="0" applyNumberFormat="1" applyFont="1" applyBorder="1"/>
    <xf numFmtId="42" fontId="0" fillId="0" borderId="0" xfId="0" applyNumberFormat="1" applyFont="1"/>
    <xf numFmtId="0" fontId="0" fillId="0" borderId="0" xfId="0" applyFont="1" applyFill="1"/>
    <xf numFmtId="49" fontId="8" fillId="0" borderId="0" xfId="0" applyNumberFormat="1" applyFont="1" applyAlignment="1">
      <alignment horizontal="right"/>
    </xf>
    <xf numFmtId="41" fontId="9" fillId="0" borderId="7" xfId="0" applyNumberFormat="1" applyFont="1" applyBorder="1" applyAlignment="1">
      <alignment horizontal="center" wrapText="1"/>
    </xf>
    <xf numFmtId="41" fontId="9" fillId="0" borderId="0" xfId="0" applyNumberFormat="1" applyFont="1" applyBorder="1" applyAlignment="1">
      <alignment horizontal="center" wrapText="1"/>
    </xf>
    <xf numFmtId="41" fontId="9" fillId="0" borderId="8" xfId="0" applyNumberFormat="1" applyFont="1" applyBorder="1" applyAlignment="1">
      <alignment horizontal="center" wrapText="1"/>
    </xf>
    <xf numFmtId="41" fontId="9" fillId="0" borderId="0" xfId="0" applyNumberFormat="1" applyFont="1" applyAlignment="1">
      <alignment horizontal="center" wrapText="1"/>
    </xf>
    <xf numFmtId="42" fontId="8" fillId="0" borderId="1" xfId="0" applyNumberFormat="1" applyFont="1" applyBorder="1"/>
    <xf numFmtId="0" fontId="8" fillId="0" borderId="0" xfId="0" applyFont="1"/>
    <xf numFmtId="49" fontId="7" fillId="0" borderId="0" xfId="0" applyNumberFormat="1" applyFont="1" applyFill="1" applyAlignment="1">
      <alignment horizontal="right"/>
    </xf>
    <xf numFmtId="42" fontId="7" fillId="0" borderId="1" xfId="0" applyNumberFormat="1" applyFont="1" applyBorder="1"/>
    <xf numFmtId="41" fontId="9" fillId="2" borderId="0" xfId="0" applyNumberFormat="1" applyFont="1" applyFill="1" applyAlignment="1">
      <alignment horizontal="center" wrapText="1"/>
    </xf>
    <xf numFmtId="41" fontId="9" fillId="2" borderId="0" xfId="0" applyNumberFormat="1" applyFont="1" applyFill="1" applyBorder="1" applyAlignment="1">
      <alignment horizontal="center" wrapText="1"/>
    </xf>
    <xf numFmtId="0" fontId="9" fillId="0" borderId="0" xfId="0" applyFont="1"/>
    <xf numFmtId="49" fontId="0" fillId="0" borderId="0" xfId="0" quotePrefix="1" applyNumberFormat="1" applyAlignment="1">
      <alignment horizontal="right"/>
    </xf>
    <xf numFmtId="0" fontId="10" fillId="0" borderId="0" xfId="2"/>
    <xf numFmtId="166" fontId="10" fillId="0" borderId="0" xfId="2" applyNumberFormat="1"/>
    <xf numFmtId="165" fontId="10" fillId="0" borderId="0" xfId="2" applyNumberFormat="1"/>
    <xf numFmtId="42" fontId="0" fillId="0" borderId="15" xfId="0" applyNumberFormat="1" applyBorder="1"/>
    <xf numFmtId="41" fontId="0" fillId="0" borderId="14" xfId="0" applyNumberFormat="1" applyBorder="1"/>
    <xf numFmtId="0" fontId="0" fillId="0" borderId="0" xfId="0"/>
    <xf numFmtId="41" fontId="1" fillId="0" borderId="0" xfId="0" applyNumberFormat="1" applyFont="1" applyAlignment="1">
      <alignment horizontal="center" wrapText="1"/>
    </xf>
    <xf numFmtId="42" fontId="0" fillId="0" borderId="1" xfId="0" applyNumberFormat="1" applyBorder="1"/>
    <xf numFmtId="42" fontId="0" fillId="0" borderId="1" xfId="0" applyNumberFormat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41" fontId="1" fillId="0" borderId="0" xfId="0" applyNumberFormat="1" applyFont="1" applyFill="1" applyAlignment="1">
      <alignment horizontal="center" wrapText="1"/>
    </xf>
    <xf numFmtId="41" fontId="1" fillId="0" borderId="0" xfId="0" applyNumberFormat="1" applyFont="1" applyBorder="1" applyAlignment="1">
      <alignment horizontal="center" wrapText="1"/>
    </xf>
    <xf numFmtId="41" fontId="1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42" fontId="0" fillId="0" borderId="3" xfId="0" applyNumberFormat="1" applyBorder="1" applyAlignment="1">
      <alignment horizontal="center"/>
    </xf>
    <xf numFmtId="41" fontId="1" fillId="0" borderId="7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7" xfId="0" applyNumberFormat="1" applyFont="1" applyFill="1" applyBorder="1" applyAlignment="1">
      <alignment horizontal="center" wrapText="1"/>
    </xf>
    <xf numFmtId="41" fontId="1" fillId="3" borderId="7" xfId="0" applyNumberFormat="1" applyFont="1" applyFill="1" applyBorder="1" applyAlignment="1">
      <alignment horizontal="center" wrapText="1"/>
    </xf>
    <xf numFmtId="41" fontId="1" fillId="3" borderId="0" xfId="0" applyNumberFormat="1" applyFont="1" applyFill="1" applyBorder="1" applyAlignment="1">
      <alignment horizontal="center" wrapText="1"/>
    </xf>
    <xf numFmtId="42" fontId="0" fillId="0" borderId="0" xfId="0" applyNumberFormat="1"/>
    <xf numFmtId="41" fontId="1" fillId="5" borderId="0" xfId="0" applyNumberFormat="1" applyFont="1" applyFill="1" applyBorder="1" applyAlignment="1">
      <alignment horizontal="center" wrapText="1"/>
    </xf>
    <xf numFmtId="41" fontId="1" fillId="5" borderId="7" xfId="0" applyNumberFormat="1" applyFont="1" applyFill="1" applyBorder="1" applyAlignment="1">
      <alignment horizontal="center" wrapText="1"/>
    </xf>
    <xf numFmtId="41" fontId="1" fillId="5" borderId="8" xfId="0" applyNumberFormat="1" applyFont="1" applyFill="1" applyBorder="1" applyAlignment="1">
      <alignment horizontal="center" wrapText="1"/>
    </xf>
    <xf numFmtId="41" fontId="0" fillId="0" borderId="0" xfId="0" applyNumberFormat="1"/>
    <xf numFmtId="41" fontId="9" fillId="0" borderId="7" xfId="0" applyNumberFormat="1" applyFont="1" applyBorder="1" applyAlignment="1">
      <alignment horizontal="center" wrapText="1"/>
    </xf>
    <xf numFmtId="42" fontId="0" fillId="0" borderId="17" xfId="0" applyNumberFormat="1" applyBorder="1" applyAlignment="1">
      <alignment horizontal="center"/>
    </xf>
    <xf numFmtId="42" fontId="0" fillId="0" borderId="18" xfId="0" applyNumberFormat="1" applyBorder="1" applyAlignment="1">
      <alignment horizontal="center"/>
    </xf>
    <xf numFmtId="42" fontId="0" fillId="0" borderId="19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42" fontId="3" fillId="0" borderId="1" xfId="0" applyNumberFormat="1" applyFont="1" applyBorder="1"/>
    <xf numFmtId="0" fontId="3" fillId="0" borderId="0" xfId="0" applyFont="1"/>
    <xf numFmtId="42" fontId="3" fillId="4" borderId="12" xfId="0" applyNumberFormat="1" applyFont="1" applyFill="1" applyBorder="1"/>
    <xf numFmtId="0" fontId="2" fillId="6" borderId="0" xfId="0" applyFont="1" applyFill="1" applyBorder="1"/>
    <xf numFmtId="0" fontId="2" fillId="6" borderId="20" xfId="0" applyFont="1" applyFill="1" applyBorder="1" applyAlignment="1">
      <alignment horizontal="center" wrapText="1"/>
    </xf>
    <xf numFmtId="0" fontId="0" fillId="6" borderId="0" xfId="0" applyFill="1" applyBorder="1"/>
    <xf numFmtId="0" fontId="2" fillId="6" borderId="23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 wrapText="1"/>
    </xf>
    <xf numFmtId="41" fontId="1" fillId="0" borderId="20" xfId="0" applyNumberFormat="1" applyFont="1" applyFill="1" applyBorder="1" applyAlignment="1">
      <alignment horizontal="center" wrapText="1"/>
    </xf>
    <xf numFmtId="0" fontId="0" fillId="0" borderId="20" xfId="0" applyFill="1" applyBorder="1"/>
    <xf numFmtId="42" fontId="0" fillId="0" borderId="24" xfId="0" applyNumberFormat="1" applyFill="1" applyBorder="1"/>
    <xf numFmtId="0" fontId="2" fillId="6" borderId="23" xfId="0" applyFont="1" applyFill="1" applyBorder="1"/>
    <xf numFmtId="0" fontId="3" fillId="6" borderId="20" xfId="0" applyFont="1" applyFill="1" applyBorder="1"/>
    <xf numFmtId="41" fontId="1" fillId="0" borderId="22" xfId="0" applyNumberFormat="1" applyFont="1" applyFill="1" applyBorder="1" applyAlignment="1">
      <alignment horizontal="center" wrapText="1"/>
    </xf>
    <xf numFmtId="41" fontId="1" fillId="0" borderId="3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0" fillId="7" borderId="0" xfId="0" applyFill="1"/>
    <xf numFmtId="0" fontId="3" fillId="7" borderId="20" xfId="0" applyFont="1" applyFill="1" applyBorder="1"/>
    <xf numFmtId="42" fontId="3" fillId="7" borderId="3" xfId="0" applyNumberFormat="1" applyFont="1" applyFill="1" applyBorder="1"/>
    <xf numFmtId="42" fontId="3" fillId="7" borderId="1" xfId="0" applyNumberFormat="1" applyFont="1" applyFill="1" applyBorder="1"/>
    <xf numFmtId="0" fontId="3" fillId="0" borderId="21" xfId="0" quotePrefix="1" applyFont="1" applyBorder="1" applyAlignment="1">
      <alignment horizontal="right"/>
    </xf>
    <xf numFmtId="0" fontId="2" fillId="0" borderId="22" xfId="0" applyFont="1" applyFill="1" applyBorder="1"/>
    <xf numFmtId="0" fontId="3" fillId="0" borderId="14" xfId="0" quotePrefix="1" applyFont="1" applyBorder="1" applyAlignment="1">
      <alignment horizontal="right"/>
    </xf>
    <xf numFmtId="0" fontId="2" fillId="0" borderId="3" xfId="0" applyFont="1" applyFill="1" applyBorder="1"/>
    <xf numFmtId="0" fontId="3" fillId="0" borderId="0" xfId="0" quotePrefix="1" applyFont="1" applyAlignment="1">
      <alignment horizontal="right"/>
    </xf>
    <xf numFmtId="0" fontId="2" fillId="0" borderId="20" xfId="0" quotePrefix="1" applyFont="1" applyFill="1" applyBorder="1"/>
    <xf numFmtId="0" fontId="13" fillId="6" borderId="23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 wrapText="1"/>
    </xf>
    <xf numFmtId="0" fontId="3" fillId="0" borderId="22" xfId="0" applyFont="1" applyBorder="1"/>
    <xf numFmtId="41" fontId="7" fillId="0" borderId="22" xfId="0" applyNumberFormat="1" applyFont="1" applyFill="1" applyBorder="1"/>
    <xf numFmtId="0" fontId="2" fillId="0" borderId="3" xfId="0" applyFont="1" applyBorder="1"/>
    <xf numFmtId="0" fontId="15" fillId="0" borderId="14" xfId="0" quotePrefix="1" applyFont="1" applyBorder="1" applyAlignment="1">
      <alignment horizontal="right"/>
    </xf>
    <xf numFmtId="0" fontId="13" fillId="0" borderId="3" xfId="0" applyFont="1" applyBorder="1"/>
    <xf numFmtId="41" fontId="2" fillId="6" borderId="25" xfId="0" applyNumberFormat="1" applyFont="1" applyFill="1" applyBorder="1" applyAlignment="1">
      <alignment horizontal="center" wrapText="1"/>
    </xf>
    <xf numFmtId="41" fontId="2" fillId="6" borderId="26" xfId="0" applyNumberFormat="1" applyFont="1" applyFill="1" applyBorder="1" applyAlignment="1">
      <alignment horizontal="center" wrapText="1"/>
    </xf>
    <xf numFmtId="41" fontId="1" fillId="6" borderId="25" xfId="0" applyNumberFormat="1" applyFont="1" applyFill="1" applyBorder="1" applyAlignment="1">
      <alignment horizontal="center" wrapText="1"/>
    </xf>
    <xf numFmtId="164" fontId="0" fillId="7" borderId="27" xfId="0" applyNumberFormat="1" applyFill="1" applyBorder="1"/>
    <xf numFmtId="42" fontId="3" fillId="7" borderId="28" xfId="0" applyNumberFormat="1" applyFont="1" applyFill="1" applyBorder="1"/>
    <xf numFmtId="0" fontId="2" fillId="6" borderId="3" xfId="0" applyFont="1" applyFill="1" applyBorder="1" applyAlignment="1">
      <alignment horizontal="right"/>
    </xf>
    <xf numFmtId="0" fontId="0" fillId="6" borderId="21" xfId="0" applyFill="1" applyBorder="1"/>
    <xf numFmtId="0" fontId="0" fillId="6" borderId="14" xfId="0" applyFill="1" applyBorder="1"/>
    <xf numFmtId="0" fontId="2" fillId="6" borderId="29" xfId="0" applyFont="1" applyFill="1" applyBorder="1"/>
    <xf numFmtId="0" fontId="3" fillId="7" borderId="3" xfId="0" applyFont="1" applyFill="1" applyBorder="1" applyAlignment="1">
      <alignment horizontal="right"/>
    </xf>
    <xf numFmtId="0" fontId="0" fillId="7" borderId="14" xfId="0" applyFill="1" applyBorder="1"/>
    <xf numFmtId="0" fontId="2" fillId="0" borderId="0" xfId="0" applyFont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18" fillId="0" borderId="14" xfId="0" quotePrefix="1" applyFont="1" applyBorder="1" applyAlignment="1">
      <alignment horizontal="right"/>
    </xf>
    <xf numFmtId="42" fontId="0" fillId="0" borderId="16" xfId="0" applyNumberFormat="1" applyFont="1" applyBorder="1"/>
    <xf numFmtId="0" fontId="3" fillId="6" borderId="22" xfId="0" applyFont="1" applyFill="1" applyBorder="1"/>
    <xf numFmtId="0" fontId="9" fillId="6" borderId="22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center" wrapText="1"/>
    </xf>
    <xf numFmtId="0" fontId="16" fillId="0" borderId="0" xfId="0" applyFont="1" applyAlignment="1">
      <alignment vertical="top" wrapText="1"/>
    </xf>
    <xf numFmtId="0" fontId="16" fillId="0" borderId="21" xfId="0" applyFont="1" applyBorder="1" applyAlignment="1">
      <alignment vertical="top" wrapText="1"/>
    </xf>
    <xf numFmtId="44" fontId="14" fillId="0" borderId="21" xfId="0" applyNumberFormat="1" applyFont="1" applyBorder="1" applyAlignment="1">
      <alignment horizontal="center"/>
    </xf>
    <xf numFmtId="44" fontId="14" fillId="0" borderId="22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4" fontId="11" fillId="0" borderId="0" xfId="0" applyNumberFormat="1" applyFont="1" applyBorder="1" applyAlignment="1">
      <alignment horizontal="center"/>
    </xf>
    <xf numFmtId="44" fontId="11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12" xfId="0" applyNumberFormat="1" applyBorder="1" applyAlignment="1">
      <alignment horizont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81A18-07B6-4670-8A12-E1F04E9887D4}">
  <sheetPr>
    <pageSetUpPr fitToPage="1"/>
  </sheetPr>
  <dimension ref="A1:R298"/>
  <sheetViews>
    <sheetView tabSelected="1" zoomScale="70" zoomScaleNormal="70" workbookViewId="0">
      <selection sqref="A1:G2"/>
    </sheetView>
  </sheetViews>
  <sheetFormatPr defaultRowHeight="15" x14ac:dyDescent="0.25"/>
  <cols>
    <col min="1" max="1" width="6.42578125" style="92" customWidth="1"/>
    <col min="2" max="2" width="40" style="92" bestFit="1" customWidth="1"/>
    <col min="3" max="4" width="15.5703125" style="92" customWidth="1"/>
    <col min="5" max="15" width="15.7109375" style="96" customWidth="1"/>
    <col min="16" max="16" width="15.7109375" style="120" customWidth="1"/>
    <col min="17" max="17" width="30.85546875" style="92" bestFit="1" customWidth="1"/>
    <col min="18" max="16384" width="9.140625" style="92"/>
  </cols>
  <sheetData>
    <row r="1" spans="1:17" ht="18.75" customHeight="1" x14ac:dyDescent="0.25">
      <c r="A1" s="175" t="s">
        <v>251</v>
      </c>
      <c r="B1" s="175"/>
      <c r="C1" s="175"/>
      <c r="D1" s="175"/>
      <c r="E1" s="175"/>
      <c r="F1" s="175"/>
      <c r="G1" s="175"/>
      <c r="H1" s="171"/>
      <c r="I1" s="171"/>
      <c r="J1" s="171"/>
      <c r="K1" s="171"/>
      <c r="L1" s="171"/>
      <c r="M1" s="171"/>
      <c r="N1" s="171"/>
      <c r="O1" s="171"/>
      <c r="P1" s="171"/>
    </row>
    <row r="2" spans="1:17" ht="60.75" customHeight="1" x14ac:dyDescent="0.25">
      <c r="A2" s="176"/>
      <c r="B2" s="176"/>
      <c r="C2" s="176"/>
      <c r="D2" s="176"/>
      <c r="E2" s="176"/>
      <c r="F2" s="176"/>
      <c r="G2" s="176"/>
      <c r="H2" s="172"/>
      <c r="I2" s="172"/>
      <c r="J2" s="172"/>
      <c r="K2" s="172"/>
      <c r="L2" s="172"/>
      <c r="M2" s="172"/>
      <c r="N2" s="172"/>
      <c r="O2" s="172"/>
      <c r="P2" s="172"/>
    </row>
    <row r="3" spans="1:17" x14ac:dyDescent="0.25">
      <c r="A3" s="177" t="s">
        <v>207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</row>
    <row r="4" spans="1:17" x14ac:dyDescent="0.25">
      <c r="A4" s="180" t="s">
        <v>209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7" x14ac:dyDescent="0.25">
      <c r="A5" s="180" t="s">
        <v>208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7" ht="26.25" x14ac:dyDescent="0.4">
      <c r="A6" s="183" t="s">
        <v>234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1:17" ht="14.25" customHeight="1" x14ac:dyDescent="0.3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</row>
    <row r="8" spans="1:17" s="134" customFormat="1" ht="12.75" x14ac:dyDescent="0.2">
      <c r="A8" s="122"/>
      <c r="B8" s="130"/>
      <c r="C8" s="145" t="s">
        <v>205</v>
      </c>
      <c r="D8" s="145" t="s">
        <v>205</v>
      </c>
      <c r="E8" s="145" t="s">
        <v>205</v>
      </c>
      <c r="F8" s="145" t="s">
        <v>205</v>
      </c>
      <c r="G8" s="145" t="s">
        <v>205</v>
      </c>
      <c r="H8" s="145" t="s">
        <v>205</v>
      </c>
      <c r="I8" s="145" t="s">
        <v>205</v>
      </c>
      <c r="J8" s="145" t="s">
        <v>205</v>
      </c>
      <c r="K8" s="145" t="s">
        <v>205</v>
      </c>
      <c r="L8" s="145" t="s">
        <v>205</v>
      </c>
      <c r="M8" s="145" t="s">
        <v>205</v>
      </c>
      <c r="N8" s="145" t="s">
        <v>205</v>
      </c>
      <c r="O8" s="145" t="s">
        <v>205</v>
      </c>
      <c r="P8" s="123"/>
    </row>
    <row r="9" spans="1:17" s="96" customFormat="1" x14ac:dyDescent="0.25">
      <c r="A9" s="158"/>
      <c r="B9" s="168" t="s">
        <v>211</v>
      </c>
      <c r="C9" s="169" t="s">
        <v>206</v>
      </c>
      <c r="D9" s="169" t="s">
        <v>206</v>
      </c>
      <c r="E9" s="169" t="s">
        <v>206</v>
      </c>
      <c r="F9" s="169" t="s">
        <v>206</v>
      </c>
      <c r="G9" s="169" t="s">
        <v>206</v>
      </c>
      <c r="H9" s="169" t="s">
        <v>206</v>
      </c>
      <c r="I9" s="169" t="s">
        <v>206</v>
      </c>
      <c r="J9" s="169" t="s">
        <v>206</v>
      </c>
      <c r="K9" s="169" t="s">
        <v>206</v>
      </c>
      <c r="L9" s="169" t="s">
        <v>206</v>
      </c>
      <c r="M9" s="169" t="s">
        <v>206</v>
      </c>
      <c r="N9" s="169" t="s">
        <v>206</v>
      </c>
      <c r="O9" s="169" t="s">
        <v>206</v>
      </c>
      <c r="P9" s="170" t="s">
        <v>195</v>
      </c>
    </row>
    <row r="10" spans="1:17" x14ac:dyDescent="0.25">
      <c r="A10" s="139" t="s">
        <v>196</v>
      </c>
      <c r="B10" s="140" t="s">
        <v>197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67">
        <f>SUM(C10:O10)</f>
        <v>0</v>
      </c>
      <c r="Q10" s="112"/>
    </row>
    <row r="11" spans="1:17" x14ac:dyDescent="0.25">
      <c r="A11" s="141" t="s">
        <v>196</v>
      </c>
      <c r="B11" s="142" t="s">
        <v>204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71">
        <f t="shared" ref="P11:P12" si="0">SUM(C11:O11)</f>
        <v>0</v>
      </c>
      <c r="Q11" s="112"/>
    </row>
    <row r="12" spans="1:17" x14ac:dyDescent="0.25">
      <c r="A12" s="143" t="s">
        <v>196</v>
      </c>
      <c r="B12" s="144" t="s">
        <v>214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71">
        <f t="shared" si="0"/>
        <v>0</v>
      </c>
      <c r="Q12" s="112"/>
    </row>
    <row r="13" spans="1:17" s="96" customFormat="1" ht="15.75" thickBot="1" x14ac:dyDescent="0.3">
      <c r="A13" s="159"/>
      <c r="B13" s="157" t="s">
        <v>210</v>
      </c>
      <c r="C13" s="152">
        <f>SUM(C10:C12)</f>
        <v>0</v>
      </c>
      <c r="D13" s="153">
        <f t="shared" ref="D13:O13" si="1">SUM(D10:D12)</f>
        <v>0</v>
      </c>
      <c r="E13" s="153">
        <f t="shared" si="1"/>
        <v>0</v>
      </c>
      <c r="F13" s="153">
        <f t="shared" si="1"/>
        <v>0</v>
      </c>
      <c r="G13" s="153">
        <f t="shared" si="1"/>
        <v>0</v>
      </c>
      <c r="H13" s="153">
        <f t="shared" si="1"/>
        <v>0</v>
      </c>
      <c r="I13" s="153">
        <f t="shared" si="1"/>
        <v>0</v>
      </c>
      <c r="J13" s="153">
        <f t="shared" si="1"/>
        <v>0</v>
      </c>
      <c r="K13" s="153">
        <f t="shared" si="1"/>
        <v>0</v>
      </c>
      <c r="L13" s="153">
        <f t="shared" si="1"/>
        <v>0</v>
      </c>
      <c r="M13" s="153">
        <f t="shared" si="1"/>
        <v>0</v>
      </c>
      <c r="N13" s="153">
        <f t="shared" si="1"/>
        <v>0</v>
      </c>
      <c r="O13" s="153">
        <f t="shared" si="1"/>
        <v>0</v>
      </c>
      <c r="P13" s="154">
        <f>SUM(P10:P12)</f>
        <v>0</v>
      </c>
    </row>
    <row r="14" spans="1:17" ht="15.75" thickTop="1" x14ac:dyDescent="0.25">
      <c r="A14" s="135"/>
      <c r="B14" s="136" t="s">
        <v>212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6"/>
    </row>
    <row r="15" spans="1:17" x14ac:dyDescent="0.25">
      <c r="A15" s="139" t="s">
        <v>14</v>
      </c>
      <c r="B15" s="147" t="s">
        <v>215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19">
        <f>SUM(C15:O15)</f>
        <v>0</v>
      </c>
    </row>
    <row r="16" spans="1:17" x14ac:dyDescent="0.25">
      <c r="A16" s="141" t="s">
        <v>198</v>
      </c>
      <c r="B16" s="149" t="s">
        <v>216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19">
        <f t="shared" ref="P16:P60" si="2">SUM(C16:O16)</f>
        <v>0</v>
      </c>
    </row>
    <row r="17" spans="1:16" x14ac:dyDescent="0.25">
      <c r="A17" s="141" t="s">
        <v>199</v>
      </c>
      <c r="B17" s="149" t="s">
        <v>217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19">
        <f t="shared" si="2"/>
        <v>0</v>
      </c>
    </row>
    <row r="18" spans="1:16" x14ac:dyDescent="0.25">
      <c r="A18" s="141" t="s">
        <v>69</v>
      </c>
      <c r="B18" s="149" t="s">
        <v>218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19">
        <f t="shared" si="2"/>
        <v>0</v>
      </c>
    </row>
    <row r="19" spans="1:16" x14ac:dyDescent="0.25">
      <c r="A19" s="141" t="s">
        <v>201</v>
      </c>
      <c r="B19" s="149" t="s">
        <v>219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19">
        <f t="shared" si="2"/>
        <v>0</v>
      </c>
    </row>
    <row r="20" spans="1:16" x14ac:dyDescent="0.25">
      <c r="A20" s="150" t="s">
        <v>221</v>
      </c>
      <c r="B20" s="151" t="s">
        <v>220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19">
        <f t="shared" si="2"/>
        <v>0</v>
      </c>
    </row>
    <row r="21" spans="1:16" x14ac:dyDescent="0.25">
      <c r="A21" s="150" t="s">
        <v>221</v>
      </c>
      <c r="B21" s="151" t="s">
        <v>220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19">
        <f t="shared" si="2"/>
        <v>0</v>
      </c>
    </row>
    <row r="22" spans="1:16" x14ac:dyDescent="0.25">
      <c r="A22" s="150" t="s">
        <v>221</v>
      </c>
      <c r="B22" s="151" t="s">
        <v>220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19">
        <f t="shared" si="2"/>
        <v>0</v>
      </c>
    </row>
    <row r="23" spans="1:16" x14ac:dyDescent="0.25">
      <c r="A23" s="150" t="s">
        <v>221</v>
      </c>
      <c r="B23" s="151" t="s">
        <v>220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19">
        <f t="shared" si="2"/>
        <v>0</v>
      </c>
    </row>
    <row r="24" spans="1:16" x14ac:dyDescent="0.25">
      <c r="A24" s="150" t="s">
        <v>221</v>
      </c>
      <c r="B24" s="151" t="s">
        <v>220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19">
        <f t="shared" si="2"/>
        <v>0</v>
      </c>
    </row>
    <row r="25" spans="1:16" x14ac:dyDescent="0.25">
      <c r="A25" s="150" t="s">
        <v>221</v>
      </c>
      <c r="B25" s="151" t="s">
        <v>220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19">
        <f t="shared" si="2"/>
        <v>0</v>
      </c>
    </row>
    <row r="26" spans="1:16" x14ac:dyDescent="0.25">
      <c r="A26" s="150" t="s">
        <v>221</v>
      </c>
      <c r="B26" s="151" t="s">
        <v>220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19">
        <f t="shared" si="2"/>
        <v>0</v>
      </c>
    </row>
    <row r="27" spans="1:16" x14ac:dyDescent="0.25">
      <c r="A27" s="150" t="s">
        <v>221</v>
      </c>
      <c r="B27" s="151" t="s">
        <v>220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19">
        <f t="shared" si="2"/>
        <v>0</v>
      </c>
    </row>
    <row r="28" spans="1:16" x14ac:dyDescent="0.25">
      <c r="A28" s="150" t="s">
        <v>221</v>
      </c>
      <c r="B28" s="151" t="s">
        <v>220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19">
        <f t="shared" si="2"/>
        <v>0</v>
      </c>
    </row>
    <row r="29" spans="1:16" x14ac:dyDescent="0.25">
      <c r="A29" s="150" t="s">
        <v>221</v>
      </c>
      <c r="B29" s="151" t="s">
        <v>220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19">
        <f t="shared" si="2"/>
        <v>0</v>
      </c>
    </row>
    <row r="30" spans="1:16" x14ac:dyDescent="0.25">
      <c r="A30" s="150" t="s">
        <v>221</v>
      </c>
      <c r="B30" s="151" t="s">
        <v>220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19">
        <f t="shared" si="2"/>
        <v>0</v>
      </c>
    </row>
    <row r="31" spans="1:16" x14ac:dyDescent="0.25">
      <c r="A31" s="150" t="s">
        <v>221</v>
      </c>
      <c r="B31" s="151" t="s">
        <v>220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19">
        <f t="shared" si="2"/>
        <v>0</v>
      </c>
    </row>
    <row r="32" spans="1:16" x14ac:dyDescent="0.25">
      <c r="A32" s="150" t="s">
        <v>221</v>
      </c>
      <c r="B32" s="151" t="s">
        <v>220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19">
        <f t="shared" si="2"/>
        <v>0</v>
      </c>
    </row>
    <row r="33" spans="1:16" x14ac:dyDescent="0.25">
      <c r="A33" s="141">
        <v>26</v>
      </c>
      <c r="B33" s="149" t="s">
        <v>222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19">
        <f t="shared" si="2"/>
        <v>0</v>
      </c>
    </row>
    <row r="34" spans="1:16" x14ac:dyDescent="0.25">
      <c r="A34" s="150" t="s">
        <v>221</v>
      </c>
      <c r="B34" s="151" t="s">
        <v>220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19">
        <f t="shared" si="2"/>
        <v>0</v>
      </c>
    </row>
    <row r="35" spans="1:16" x14ac:dyDescent="0.25">
      <c r="A35" s="150" t="s">
        <v>221</v>
      </c>
      <c r="B35" s="151" t="s">
        <v>220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19">
        <f t="shared" si="2"/>
        <v>0</v>
      </c>
    </row>
    <row r="36" spans="1:16" x14ac:dyDescent="0.25">
      <c r="A36" s="141">
        <v>30</v>
      </c>
      <c r="B36" s="149" t="s">
        <v>223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19">
        <f t="shared" si="2"/>
        <v>0</v>
      </c>
    </row>
    <row r="37" spans="1:16" x14ac:dyDescent="0.25">
      <c r="A37" s="150" t="s">
        <v>221</v>
      </c>
      <c r="B37" s="151" t="s">
        <v>220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19">
        <f t="shared" si="2"/>
        <v>0</v>
      </c>
    </row>
    <row r="38" spans="1:16" x14ac:dyDescent="0.25">
      <c r="A38" s="150" t="s">
        <v>221</v>
      </c>
      <c r="B38" s="151" t="s">
        <v>220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19">
        <f t="shared" si="2"/>
        <v>0</v>
      </c>
    </row>
    <row r="39" spans="1:16" x14ac:dyDescent="0.25">
      <c r="A39" s="150" t="s">
        <v>221</v>
      </c>
      <c r="B39" s="151" t="s">
        <v>220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19">
        <f t="shared" si="2"/>
        <v>0</v>
      </c>
    </row>
    <row r="40" spans="1:16" x14ac:dyDescent="0.25">
      <c r="A40" s="150" t="s">
        <v>221</v>
      </c>
      <c r="B40" s="151" t="s">
        <v>220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19">
        <f t="shared" si="2"/>
        <v>0</v>
      </c>
    </row>
    <row r="41" spans="1:16" x14ac:dyDescent="0.25">
      <c r="A41" s="150" t="s">
        <v>221</v>
      </c>
      <c r="B41" s="151" t="s">
        <v>220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19">
        <f t="shared" si="2"/>
        <v>0</v>
      </c>
    </row>
    <row r="42" spans="1:16" x14ac:dyDescent="0.25">
      <c r="A42" s="150" t="s">
        <v>221</v>
      </c>
      <c r="B42" s="151" t="s">
        <v>220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19">
        <f t="shared" si="2"/>
        <v>0</v>
      </c>
    </row>
    <row r="43" spans="1:16" x14ac:dyDescent="0.25">
      <c r="A43" s="150" t="s">
        <v>221</v>
      </c>
      <c r="B43" s="151" t="s">
        <v>220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19">
        <f t="shared" si="2"/>
        <v>0</v>
      </c>
    </row>
    <row r="44" spans="1:16" x14ac:dyDescent="0.25">
      <c r="A44" s="150" t="s">
        <v>221</v>
      </c>
      <c r="B44" s="151" t="s">
        <v>220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19">
        <f t="shared" si="2"/>
        <v>0</v>
      </c>
    </row>
    <row r="45" spans="1:16" x14ac:dyDescent="0.25">
      <c r="A45" s="150" t="s">
        <v>221</v>
      </c>
      <c r="B45" s="151" t="s">
        <v>220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19">
        <f t="shared" si="2"/>
        <v>0</v>
      </c>
    </row>
    <row r="46" spans="1:16" x14ac:dyDescent="0.25">
      <c r="A46" s="150" t="s">
        <v>221</v>
      </c>
      <c r="B46" s="151" t="s">
        <v>220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19">
        <f t="shared" si="2"/>
        <v>0</v>
      </c>
    </row>
    <row r="47" spans="1:16" x14ac:dyDescent="0.25">
      <c r="A47" s="150" t="s">
        <v>221</v>
      </c>
      <c r="B47" s="151" t="s">
        <v>220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19">
        <f t="shared" si="2"/>
        <v>0</v>
      </c>
    </row>
    <row r="48" spans="1:16" x14ac:dyDescent="0.25">
      <c r="A48" s="150" t="s">
        <v>221</v>
      </c>
      <c r="B48" s="151" t="s">
        <v>220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19">
        <f t="shared" si="2"/>
        <v>0</v>
      </c>
    </row>
    <row r="49" spans="1:16" x14ac:dyDescent="0.25">
      <c r="A49" s="150" t="s">
        <v>221</v>
      </c>
      <c r="B49" s="151" t="s">
        <v>220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19">
        <f t="shared" si="2"/>
        <v>0</v>
      </c>
    </row>
    <row r="50" spans="1:16" x14ac:dyDescent="0.25">
      <c r="A50" s="150" t="s">
        <v>221</v>
      </c>
      <c r="B50" s="151" t="s">
        <v>220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19">
        <f t="shared" si="2"/>
        <v>0</v>
      </c>
    </row>
    <row r="51" spans="1:16" x14ac:dyDescent="0.25">
      <c r="A51" s="150" t="s">
        <v>221</v>
      </c>
      <c r="B51" s="151" t="s">
        <v>220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19">
        <f t="shared" si="2"/>
        <v>0</v>
      </c>
    </row>
    <row r="52" spans="1:16" x14ac:dyDescent="0.25">
      <c r="A52" s="150" t="s">
        <v>221</v>
      </c>
      <c r="B52" s="151" t="s">
        <v>220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19">
        <f t="shared" si="2"/>
        <v>0</v>
      </c>
    </row>
    <row r="53" spans="1:16" x14ac:dyDescent="0.25">
      <c r="A53" s="150" t="s">
        <v>221</v>
      </c>
      <c r="B53" s="151" t="s">
        <v>220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19">
        <f t="shared" si="2"/>
        <v>0</v>
      </c>
    </row>
    <row r="54" spans="1:16" x14ac:dyDescent="0.25">
      <c r="A54" s="150" t="s">
        <v>221</v>
      </c>
      <c r="B54" s="151" t="s">
        <v>220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19">
        <f t="shared" si="2"/>
        <v>0</v>
      </c>
    </row>
    <row r="55" spans="1:16" x14ac:dyDescent="0.25">
      <c r="A55" s="150" t="s">
        <v>221</v>
      </c>
      <c r="B55" s="151" t="s">
        <v>220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19">
        <f t="shared" si="2"/>
        <v>0</v>
      </c>
    </row>
    <row r="56" spans="1:16" x14ac:dyDescent="0.25">
      <c r="A56" s="166">
        <v>82</v>
      </c>
      <c r="B56" s="149" t="s">
        <v>225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19">
        <f t="shared" si="2"/>
        <v>0</v>
      </c>
    </row>
    <row r="57" spans="1:16" x14ac:dyDescent="0.25">
      <c r="A57" s="141">
        <v>86</v>
      </c>
      <c r="B57" s="149" t="s">
        <v>227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19">
        <f t="shared" si="2"/>
        <v>0</v>
      </c>
    </row>
    <row r="58" spans="1:16" x14ac:dyDescent="0.25">
      <c r="A58" s="141">
        <v>87</v>
      </c>
      <c r="B58" s="149" t="s">
        <v>224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19">
        <f t="shared" si="2"/>
        <v>0</v>
      </c>
    </row>
    <row r="59" spans="1:16" x14ac:dyDescent="0.25">
      <c r="A59" s="141">
        <v>88</v>
      </c>
      <c r="B59" s="149" t="s">
        <v>226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19">
        <f t="shared" si="2"/>
        <v>0</v>
      </c>
    </row>
    <row r="60" spans="1:16" x14ac:dyDescent="0.25">
      <c r="A60" s="141">
        <v>89</v>
      </c>
      <c r="B60" s="149" t="s">
        <v>228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19">
        <f t="shared" si="2"/>
        <v>0</v>
      </c>
    </row>
    <row r="61" spans="1:16" x14ac:dyDescent="0.25">
      <c r="A61" s="162"/>
      <c r="B61" s="161" t="s">
        <v>213</v>
      </c>
      <c r="C61" s="137">
        <f>SUM(C15:C60)</f>
        <v>0</v>
      </c>
      <c r="D61" s="137">
        <f t="shared" ref="D61:O61" si="3">SUM(D15:D60)</f>
        <v>0</v>
      </c>
      <c r="E61" s="137">
        <f t="shared" si="3"/>
        <v>0</v>
      </c>
      <c r="F61" s="137">
        <f t="shared" si="3"/>
        <v>0</v>
      </c>
      <c r="G61" s="137">
        <f t="shared" si="3"/>
        <v>0</v>
      </c>
      <c r="H61" s="137">
        <f t="shared" si="3"/>
        <v>0</v>
      </c>
      <c r="I61" s="137">
        <f t="shared" si="3"/>
        <v>0</v>
      </c>
      <c r="J61" s="137">
        <f t="shared" si="3"/>
        <v>0</v>
      </c>
      <c r="K61" s="137">
        <f t="shared" si="3"/>
        <v>0</v>
      </c>
      <c r="L61" s="137">
        <f t="shared" si="3"/>
        <v>0</v>
      </c>
      <c r="M61" s="137">
        <f t="shared" si="3"/>
        <v>0</v>
      </c>
      <c r="N61" s="137">
        <f t="shared" si="3"/>
        <v>0</v>
      </c>
      <c r="O61" s="137">
        <f t="shared" si="3"/>
        <v>0</v>
      </c>
      <c r="P61" s="138">
        <f>SUM(P15:P60)</f>
        <v>0</v>
      </c>
    </row>
    <row r="62" spans="1:16" x14ac:dyDescent="0.25"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</row>
    <row r="63" spans="1:16" ht="15.75" thickBot="1" x14ac:dyDescent="0.3">
      <c r="B63" s="54" t="s">
        <v>2</v>
      </c>
      <c r="C63" s="129">
        <f>C13-C61</f>
        <v>0</v>
      </c>
      <c r="D63" s="129">
        <f t="shared" ref="D63:O63" si="4">D13-D61</f>
        <v>0</v>
      </c>
      <c r="E63" s="129">
        <f t="shared" si="4"/>
        <v>0</v>
      </c>
      <c r="F63" s="129">
        <f t="shared" si="4"/>
        <v>0</v>
      </c>
      <c r="G63" s="129">
        <f t="shared" si="4"/>
        <v>0</v>
      </c>
      <c r="H63" s="129">
        <f t="shared" si="4"/>
        <v>0</v>
      </c>
      <c r="I63" s="129">
        <f t="shared" si="4"/>
        <v>0</v>
      </c>
      <c r="J63" s="129">
        <f t="shared" si="4"/>
        <v>0</v>
      </c>
      <c r="K63" s="129">
        <f t="shared" si="4"/>
        <v>0</v>
      </c>
      <c r="L63" s="129">
        <f t="shared" si="4"/>
        <v>0</v>
      </c>
      <c r="M63" s="129">
        <f t="shared" si="4"/>
        <v>0</v>
      </c>
      <c r="N63" s="129">
        <f t="shared" si="4"/>
        <v>0</v>
      </c>
      <c r="O63" s="129">
        <f t="shared" si="4"/>
        <v>0</v>
      </c>
      <c r="P63" s="121">
        <f>P13-P61</f>
        <v>0</v>
      </c>
    </row>
    <row r="64" spans="1:16" ht="15.75" thickTop="1" x14ac:dyDescent="0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7" ht="23.25" x14ac:dyDescent="0.35">
      <c r="A65" s="186" t="s">
        <v>229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</row>
    <row r="66" spans="1:17" s="134" customFormat="1" ht="12.75" x14ac:dyDescent="0.2">
      <c r="A66" s="160"/>
      <c r="B66" s="130"/>
      <c r="C66" s="145" t="str">
        <f>C8</f>
        <v>RGL</v>
      </c>
      <c r="D66" s="145" t="str">
        <f t="shared" ref="D66:O67" si="5">D8</f>
        <v>RGL</v>
      </c>
      <c r="E66" s="145" t="str">
        <f t="shared" si="5"/>
        <v>RGL</v>
      </c>
      <c r="F66" s="145" t="str">
        <f t="shared" si="5"/>
        <v>RGL</v>
      </c>
      <c r="G66" s="145" t="str">
        <f t="shared" si="5"/>
        <v>RGL</v>
      </c>
      <c r="H66" s="145" t="str">
        <f t="shared" si="5"/>
        <v>RGL</v>
      </c>
      <c r="I66" s="145" t="str">
        <f t="shared" si="5"/>
        <v>RGL</v>
      </c>
      <c r="J66" s="145" t="str">
        <f t="shared" si="5"/>
        <v>RGL</v>
      </c>
      <c r="K66" s="145" t="str">
        <f t="shared" si="5"/>
        <v>RGL</v>
      </c>
      <c r="L66" s="145" t="str">
        <f t="shared" si="5"/>
        <v>RGL</v>
      </c>
      <c r="M66" s="145" t="str">
        <f t="shared" si="5"/>
        <v>RGL</v>
      </c>
      <c r="N66" s="145" t="str">
        <f t="shared" si="5"/>
        <v>RGL</v>
      </c>
      <c r="O66" s="145" t="str">
        <f t="shared" si="5"/>
        <v>RGL</v>
      </c>
      <c r="P66" s="164" t="s">
        <v>231</v>
      </c>
    </row>
    <row r="67" spans="1:17" s="96" customFormat="1" x14ac:dyDescent="0.25">
      <c r="A67" s="158"/>
      <c r="B67" s="168" t="s">
        <v>211</v>
      </c>
      <c r="C67" s="169" t="str">
        <f>C9</f>
        <v>RGL Name</v>
      </c>
      <c r="D67" s="169" t="str">
        <f t="shared" si="5"/>
        <v>RGL Name</v>
      </c>
      <c r="E67" s="169" t="str">
        <f t="shared" si="5"/>
        <v>RGL Name</v>
      </c>
      <c r="F67" s="169" t="str">
        <f t="shared" si="5"/>
        <v>RGL Name</v>
      </c>
      <c r="G67" s="169" t="str">
        <f t="shared" si="5"/>
        <v>RGL Name</v>
      </c>
      <c r="H67" s="169" t="str">
        <f t="shared" si="5"/>
        <v>RGL Name</v>
      </c>
      <c r="I67" s="169" t="str">
        <f t="shared" si="5"/>
        <v>RGL Name</v>
      </c>
      <c r="J67" s="169" t="str">
        <f t="shared" si="5"/>
        <v>RGL Name</v>
      </c>
      <c r="K67" s="169" t="str">
        <f t="shared" si="5"/>
        <v>RGL Name</v>
      </c>
      <c r="L67" s="169" t="str">
        <f t="shared" si="5"/>
        <v>RGL Name</v>
      </c>
      <c r="M67" s="169" t="str">
        <f t="shared" si="5"/>
        <v>RGL Name</v>
      </c>
      <c r="N67" s="169" t="str">
        <f t="shared" si="5"/>
        <v>RGL Name</v>
      </c>
      <c r="O67" s="169" t="str">
        <f t="shared" si="5"/>
        <v>RGL Name</v>
      </c>
      <c r="P67" s="170" t="s">
        <v>230</v>
      </c>
    </row>
    <row r="68" spans="1:17" x14ac:dyDescent="0.25">
      <c r="A68" s="139" t="s">
        <v>196</v>
      </c>
      <c r="B68" s="140" t="s">
        <v>197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67">
        <f>SUM(C68:O68)</f>
        <v>0</v>
      </c>
      <c r="Q68" s="112"/>
    </row>
    <row r="69" spans="1:17" x14ac:dyDescent="0.25">
      <c r="A69" s="141" t="s">
        <v>196</v>
      </c>
      <c r="B69" s="142" t="s">
        <v>204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71">
        <f t="shared" ref="P69:P70" si="6">SUM(C69:O69)</f>
        <v>0</v>
      </c>
      <c r="Q69" s="112"/>
    </row>
    <row r="70" spans="1:17" x14ac:dyDescent="0.25">
      <c r="A70" s="143" t="s">
        <v>196</v>
      </c>
      <c r="B70" s="144" t="s">
        <v>214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71">
        <f t="shared" si="6"/>
        <v>0</v>
      </c>
      <c r="Q70" s="112"/>
    </row>
    <row r="71" spans="1:17" s="96" customFormat="1" ht="15.75" thickBot="1" x14ac:dyDescent="0.3">
      <c r="A71" s="159"/>
      <c r="B71" s="157" t="s">
        <v>210</v>
      </c>
      <c r="C71" s="152">
        <f>SUM(C68:C70)</f>
        <v>0</v>
      </c>
      <c r="D71" s="153">
        <f t="shared" ref="D71:O71" si="7">SUM(D68:D70)</f>
        <v>0</v>
      </c>
      <c r="E71" s="153">
        <f t="shared" si="7"/>
        <v>0</v>
      </c>
      <c r="F71" s="153">
        <f t="shared" si="7"/>
        <v>0</v>
      </c>
      <c r="G71" s="153">
        <f t="shared" si="7"/>
        <v>0</v>
      </c>
      <c r="H71" s="153">
        <f t="shared" si="7"/>
        <v>0</v>
      </c>
      <c r="I71" s="153">
        <f t="shared" si="7"/>
        <v>0</v>
      </c>
      <c r="J71" s="153">
        <f t="shared" si="7"/>
        <v>0</v>
      </c>
      <c r="K71" s="153">
        <f t="shared" si="7"/>
        <v>0</v>
      </c>
      <c r="L71" s="153">
        <f t="shared" si="7"/>
        <v>0</v>
      </c>
      <c r="M71" s="153">
        <f t="shared" si="7"/>
        <v>0</v>
      </c>
      <c r="N71" s="153">
        <f t="shared" si="7"/>
        <v>0</v>
      </c>
      <c r="O71" s="153">
        <f t="shared" si="7"/>
        <v>0</v>
      </c>
      <c r="P71" s="154">
        <f>SUM(P68:P70)</f>
        <v>0</v>
      </c>
    </row>
    <row r="72" spans="1:17" ht="15.75" thickTop="1" x14ac:dyDescent="0.25">
      <c r="A72" s="135"/>
      <c r="B72" s="136" t="s">
        <v>212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6"/>
    </row>
    <row r="73" spans="1:17" x14ac:dyDescent="0.25">
      <c r="A73" s="139" t="str">
        <f>A15</f>
        <v>01</v>
      </c>
      <c r="B73" s="147" t="str">
        <f>B15</f>
        <v>Personnel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19">
        <f>SUM(C73:O73)</f>
        <v>0</v>
      </c>
    </row>
    <row r="74" spans="1:17" x14ac:dyDescent="0.25">
      <c r="A74" s="141" t="str">
        <f t="shared" ref="A74:B74" si="8">A16</f>
        <v>02</v>
      </c>
      <c r="B74" s="149" t="str">
        <f t="shared" si="8"/>
        <v>Out-of-State Travel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19">
        <f t="shared" ref="P74:P118" si="9">SUM(C74:O74)</f>
        <v>0</v>
      </c>
    </row>
    <row r="75" spans="1:17" x14ac:dyDescent="0.25">
      <c r="A75" s="141" t="str">
        <f t="shared" ref="A75:B75" si="10">A17</f>
        <v>03</v>
      </c>
      <c r="B75" s="149" t="str">
        <f t="shared" si="10"/>
        <v>In-State Travel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19">
        <f t="shared" si="9"/>
        <v>0</v>
      </c>
    </row>
    <row r="76" spans="1:17" x14ac:dyDescent="0.25">
      <c r="A76" s="141" t="str">
        <f t="shared" ref="A76:B76" si="11">A18</f>
        <v>04</v>
      </c>
      <c r="B76" s="149" t="str">
        <f t="shared" si="11"/>
        <v>Operating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19">
        <f t="shared" si="9"/>
        <v>0</v>
      </c>
    </row>
    <row r="77" spans="1:17" x14ac:dyDescent="0.25">
      <c r="A77" s="141" t="str">
        <f t="shared" ref="A77:B77" si="12">A19</f>
        <v>05</v>
      </c>
      <c r="B77" s="149" t="str">
        <f t="shared" si="12"/>
        <v>Equipment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19">
        <f t="shared" si="9"/>
        <v>0</v>
      </c>
    </row>
    <row r="78" spans="1:17" x14ac:dyDescent="0.25">
      <c r="A78" s="150" t="str">
        <f t="shared" ref="A78:B78" si="13">A20</f>
        <v>##</v>
      </c>
      <c r="B78" s="151" t="str">
        <f t="shared" si="13"/>
        <v>Special Use Category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19">
        <f t="shared" si="9"/>
        <v>0</v>
      </c>
    </row>
    <row r="79" spans="1:17" x14ac:dyDescent="0.25">
      <c r="A79" s="150" t="str">
        <f t="shared" ref="A79:B79" si="14">A21</f>
        <v>##</v>
      </c>
      <c r="B79" s="151" t="str">
        <f t="shared" si="14"/>
        <v>Special Use Category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19">
        <f t="shared" si="9"/>
        <v>0</v>
      </c>
    </row>
    <row r="80" spans="1:17" x14ac:dyDescent="0.25">
      <c r="A80" s="150" t="str">
        <f t="shared" ref="A80:B80" si="15">A22</f>
        <v>##</v>
      </c>
      <c r="B80" s="151" t="str">
        <f t="shared" si="15"/>
        <v>Special Use Category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19">
        <f t="shared" si="9"/>
        <v>0</v>
      </c>
    </row>
    <row r="81" spans="1:16" x14ac:dyDescent="0.25">
      <c r="A81" s="150" t="str">
        <f t="shared" ref="A81:B81" si="16">A23</f>
        <v>##</v>
      </c>
      <c r="B81" s="151" t="str">
        <f t="shared" si="16"/>
        <v>Special Use Category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19">
        <f t="shared" si="9"/>
        <v>0</v>
      </c>
    </row>
    <row r="82" spans="1:16" x14ac:dyDescent="0.25">
      <c r="A82" s="150" t="str">
        <f t="shared" ref="A82:B82" si="17">A24</f>
        <v>##</v>
      </c>
      <c r="B82" s="151" t="str">
        <f t="shared" si="17"/>
        <v>Special Use Category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19">
        <f t="shared" si="9"/>
        <v>0</v>
      </c>
    </row>
    <row r="83" spans="1:16" x14ac:dyDescent="0.25">
      <c r="A83" s="150" t="str">
        <f t="shared" ref="A83:B83" si="18">A25</f>
        <v>##</v>
      </c>
      <c r="B83" s="151" t="str">
        <f t="shared" si="18"/>
        <v>Special Use Category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19">
        <f t="shared" si="9"/>
        <v>0</v>
      </c>
    </row>
    <row r="84" spans="1:16" x14ac:dyDescent="0.25">
      <c r="A84" s="150" t="str">
        <f t="shared" ref="A84:B84" si="19">A26</f>
        <v>##</v>
      </c>
      <c r="B84" s="151" t="str">
        <f t="shared" si="19"/>
        <v>Special Use Category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19">
        <f t="shared" si="9"/>
        <v>0</v>
      </c>
    </row>
    <row r="85" spans="1:16" x14ac:dyDescent="0.25">
      <c r="A85" s="150" t="str">
        <f t="shared" ref="A85:B85" si="20">A27</f>
        <v>##</v>
      </c>
      <c r="B85" s="151" t="str">
        <f t="shared" si="20"/>
        <v>Special Use Category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19">
        <f t="shared" si="9"/>
        <v>0</v>
      </c>
    </row>
    <row r="86" spans="1:16" x14ac:dyDescent="0.25">
      <c r="A86" s="150" t="str">
        <f t="shared" ref="A86:B86" si="21">A28</f>
        <v>##</v>
      </c>
      <c r="B86" s="151" t="str">
        <f t="shared" si="21"/>
        <v>Special Use Category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19">
        <f t="shared" si="9"/>
        <v>0</v>
      </c>
    </row>
    <row r="87" spans="1:16" x14ac:dyDescent="0.25">
      <c r="A87" s="150" t="str">
        <f t="shared" ref="A87:B87" si="22">A29</f>
        <v>##</v>
      </c>
      <c r="B87" s="151" t="str">
        <f t="shared" si="22"/>
        <v>Special Use Category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19">
        <f t="shared" si="9"/>
        <v>0</v>
      </c>
    </row>
    <row r="88" spans="1:16" x14ac:dyDescent="0.25">
      <c r="A88" s="150" t="str">
        <f t="shared" ref="A88:B88" si="23">A30</f>
        <v>##</v>
      </c>
      <c r="B88" s="151" t="str">
        <f t="shared" si="23"/>
        <v>Special Use Category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19">
        <f t="shared" si="9"/>
        <v>0</v>
      </c>
    </row>
    <row r="89" spans="1:16" x14ac:dyDescent="0.25">
      <c r="A89" s="150" t="str">
        <f t="shared" ref="A89:B89" si="24">A31</f>
        <v>##</v>
      </c>
      <c r="B89" s="151" t="str">
        <f t="shared" si="24"/>
        <v>Special Use Category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19">
        <f t="shared" si="9"/>
        <v>0</v>
      </c>
    </row>
    <row r="90" spans="1:16" x14ac:dyDescent="0.25">
      <c r="A90" s="150" t="str">
        <f t="shared" ref="A90:B90" si="25">A32</f>
        <v>##</v>
      </c>
      <c r="B90" s="151" t="str">
        <f t="shared" si="25"/>
        <v>Special Use Category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19">
        <f t="shared" si="9"/>
        <v>0</v>
      </c>
    </row>
    <row r="91" spans="1:16" x14ac:dyDescent="0.25">
      <c r="A91" s="141">
        <f t="shared" ref="A91:B91" si="26">A33</f>
        <v>26</v>
      </c>
      <c r="B91" s="149" t="str">
        <f t="shared" si="26"/>
        <v>Information Services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19">
        <f t="shared" si="9"/>
        <v>0</v>
      </c>
    </row>
    <row r="92" spans="1:16" x14ac:dyDescent="0.25">
      <c r="A92" s="150" t="str">
        <f t="shared" ref="A92:B92" si="27">A34</f>
        <v>##</v>
      </c>
      <c r="B92" s="151" t="str">
        <f t="shared" si="27"/>
        <v>Special Use Category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19">
        <f t="shared" si="9"/>
        <v>0</v>
      </c>
    </row>
    <row r="93" spans="1:16" x14ac:dyDescent="0.25">
      <c r="A93" s="150" t="str">
        <f t="shared" ref="A93:B93" si="28">A35</f>
        <v>##</v>
      </c>
      <c r="B93" s="151" t="str">
        <f t="shared" si="28"/>
        <v>Special Use Category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19">
        <f t="shared" si="9"/>
        <v>0</v>
      </c>
    </row>
    <row r="94" spans="1:16" x14ac:dyDescent="0.25">
      <c r="A94" s="141">
        <f t="shared" ref="A94:B94" si="29">A36</f>
        <v>30</v>
      </c>
      <c r="B94" s="149" t="str">
        <f t="shared" si="29"/>
        <v>Training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19">
        <f t="shared" si="9"/>
        <v>0</v>
      </c>
    </row>
    <row r="95" spans="1:16" x14ac:dyDescent="0.25">
      <c r="A95" s="150" t="str">
        <f t="shared" ref="A95:B95" si="30">A37</f>
        <v>##</v>
      </c>
      <c r="B95" s="151" t="str">
        <f t="shared" si="30"/>
        <v>Special Use Category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19">
        <f t="shared" si="9"/>
        <v>0</v>
      </c>
    </row>
    <row r="96" spans="1:16" x14ac:dyDescent="0.25">
      <c r="A96" s="150" t="str">
        <f t="shared" ref="A96:B96" si="31">A38</f>
        <v>##</v>
      </c>
      <c r="B96" s="151" t="str">
        <f t="shared" si="31"/>
        <v>Special Use Category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19">
        <f t="shared" si="9"/>
        <v>0</v>
      </c>
    </row>
    <row r="97" spans="1:16" x14ac:dyDescent="0.25">
      <c r="A97" s="150" t="str">
        <f t="shared" ref="A97:B97" si="32">A39</f>
        <v>##</v>
      </c>
      <c r="B97" s="151" t="str">
        <f t="shared" si="32"/>
        <v>Special Use Category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19">
        <f t="shared" si="9"/>
        <v>0</v>
      </c>
    </row>
    <row r="98" spans="1:16" x14ac:dyDescent="0.25">
      <c r="A98" s="150" t="str">
        <f t="shared" ref="A98:B98" si="33">A40</f>
        <v>##</v>
      </c>
      <c r="B98" s="151" t="str">
        <f t="shared" si="33"/>
        <v>Special Use Category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19">
        <f t="shared" si="9"/>
        <v>0</v>
      </c>
    </row>
    <row r="99" spans="1:16" x14ac:dyDescent="0.25">
      <c r="A99" s="150" t="str">
        <f t="shared" ref="A99:B99" si="34">A41</f>
        <v>##</v>
      </c>
      <c r="B99" s="151" t="str">
        <f t="shared" si="34"/>
        <v>Special Use Category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19">
        <f t="shared" si="9"/>
        <v>0</v>
      </c>
    </row>
    <row r="100" spans="1:16" x14ac:dyDescent="0.25">
      <c r="A100" s="150" t="str">
        <f t="shared" ref="A100:B100" si="35">A42</f>
        <v>##</v>
      </c>
      <c r="B100" s="151" t="str">
        <f t="shared" si="35"/>
        <v>Special Use Category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19">
        <f t="shared" si="9"/>
        <v>0</v>
      </c>
    </row>
    <row r="101" spans="1:16" x14ac:dyDescent="0.25">
      <c r="A101" s="150" t="str">
        <f t="shared" ref="A101:B101" si="36">A43</f>
        <v>##</v>
      </c>
      <c r="B101" s="151" t="str">
        <f t="shared" si="36"/>
        <v>Special Use Category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19">
        <f t="shared" si="9"/>
        <v>0</v>
      </c>
    </row>
    <row r="102" spans="1:16" x14ac:dyDescent="0.25">
      <c r="A102" s="150" t="str">
        <f t="shared" ref="A102:B102" si="37">A44</f>
        <v>##</v>
      </c>
      <c r="B102" s="151" t="str">
        <f t="shared" si="37"/>
        <v>Special Use Category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19">
        <f t="shared" si="9"/>
        <v>0</v>
      </c>
    </row>
    <row r="103" spans="1:16" x14ac:dyDescent="0.25">
      <c r="A103" s="150" t="str">
        <f t="shared" ref="A103:B103" si="38">A45</f>
        <v>##</v>
      </c>
      <c r="B103" s="151" t="str">
        <f t="shared" si="38"/>
        <v>Special Use Category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19">
        <f t="shared" si="9"/>
        <v>0</v>
      </c>
    </row>
    <row r="104" spans="1:16" x14ac:dyDescent="0.25">
      <c r="A104" s="150" t="str">
        <f t="shared" ref="A104:B104" si="39">A46</f>
        <v>##</v>
      </c>
      <c r="B104" s="151" t="str">
        <f t="shared" si="39"/>
        <v>Special Use Category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19">
        <f t="shared" si="9"/>
        <v>0</v>
      </c>
    </row>
    <row r="105" spans="1:16" x14ac:dyDescent="0.25">
      <c r="A105" s="150" t="str">
        <f t="shared" ref="A105:B105" si="40">A47</f>
        <v>##</v>
      </c>
      <c r="B105" s="151" t="str">
        <f t="shared" si="40"/>
        <v>Special Use Category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19">
        <f t="shared" si="9"/>
        <v>0</v>
      </c>
    </row>
    <row r="106" spans="1:16" x14ac:dyDescent="0.25">
      <c r="A106" s="150" t="str">
        <f t="shared" ref="A106:B106" si="41">A48</f>
        <v>##</v>
      </c>
      <c r="B106" s="151" t="str">
        <f t="shared" si="41"/>
        <v>Special Use Category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19">
        <f t="shared" si="9"/>
        <v>0</v>
      </c>
    </row>
    <row r="107" spans="1:16" x14ac:dyDescent="0.25">
      <c r="A107" s="150" t="str">
        <f t="shared" ref="A107:B107" si="42">A49</f>
        <v>##</v>
      </c>
      <c r="B107" s="151" t="str">
        <f t="shared" si="42"/>
        <v>Special Use Category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19">
        <f t="shared" si="9"/>
        <v>0</v>
      </c>
    </row>
    <row r="108" spans="1:16" x14ac:dyDescent="0.25">
      <c r="A108" s="150" t="str">
        <f t="shared" ref="A108:B108" si="43">A50</f>
        <v>##</v>
      </c>
      <c r="B108" s="151" t="str">
        <f t="shared" si="43"/>
        <v>Special Use Category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19">
        <f t="shared" si="9"/>
        <v>0</v>
      </c>
    </row>
    <row r="109" spans="1:16" x14ac:dyDescent="0.25">
      <c r="A109" s="150" t="str">
        <f t="shared" ref="A109:B109" si="44">A51</f>
        <v>##</v>
      </c>
      <c r="B109" s="151" t="str">
        <f t="shared" si="44"/>
        <v>Special Use Category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19">
        <f t="shared" si="9"/>
        <v>0</v>
      </c>
    </row>
    <row r="110" spans="1:16" x14ac:dyDescent="0.25">
      <c r="A110" s="150" t="str">
        <f t="shared" ref="A110:B110" si="45">A52</f>
        <v>##</v>
      </c>
      <c r="B110" s="151" t="str">
        <f t="shared" si="45"/>
        <v>Special Use Category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19">
        <f t="shared" si="9"/>
        <v>0</v>
      </c>
    </row>
    <row r="111" spans="1:16" x14ac:dyDescent="0.25">
      <c r="A111" s="150" t="str">
        <f t="shared" ref="A111:B111" si="46">A53</f>
        <v>##</v>
      </c>
      <c r="B111" s="151" t="str">
        <f t="shared" si="46"/>
        <v>Special Use Category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19">
        <f t="shared" si="9"/>
        <v>0</v>
      </c>
    </row>
    <row r="112" spans="1:16" x14ac:dyDescent="0.25">
      <c r="A112" s="150" t="str">
        <f t="shared" ref="A112:B112" si="47">A54</f>
        <v>##</v>
      </c>
      <c r="B112" s="151" t="str">
        <f t="shared" si="47"/>
        <v>Special Use Category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19">
        <f t="shared" si="9"/>
        <v>0</v>
      </c>
    </row>
    <row r="113" spans="1:18" x14ac:dyDescent="0.25">
      <c r="A113" s="150" t="str">
        <f t="shared" ref="A113:B113" si="48">A55</f>
        <v>##</v>
      </c>
      <c r="B113" s="151" t="str">
        <f t="shared" si="48"/>
        <v>Special Use Category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19">
        <f t="shared" si="9"/>
        <v>0</v>
      </c>
    </row>
    <row r="114" spans="1:18" x14ac:dyDescent="0.25">
      <c r="A114" s="141">
        <f t="shared" ref="A114:B114" si="49">A56</f>
        <v>82</v>
      </c>
      <c r="B114" s="149" t="str">
        <f t="shared" si="49"/>
        <v>Department Cost Allocation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19">
        <f t="shared" si="9"/>
        <v>0</v>
      </c>
    </row>
    <row r="115" spans="1:18" x14ac:dyDescent="0.25">
      <c r="A115" s="141">
        <f t="shared" ref="A115:B115" si="50">A57</f>
        <v>86</v>
      </c>
      <c r="B115" s="149" t="str">
        <f t="shared" si="50"/>
        <v>Reserve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19">
        <f t="shared" si="9"/>
        <v>0</v>
      </c>
    </row>
    <row r="116" spans="1:18" x14ac:dyDescent="0.25">
      <c r="A116" s="141">
        <f t="shared" ref="A116:B116" si="51">A58</f>
        <v>87</v>
      </c>
      <c r="B116" s="149" t="str">
        <f t="shared" si="51"/>
        <v>Purchasing Assessment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19">
        <f t="shared" si="9"/>
        <v>0</v>
      </c>
    </row>
    <row r="117" spans="1:18" x14ac:dyDescent="0.25">
      <c r="A117" s="141">
        <f t="shared" ref="A117:B117" si="52">A59</f>
        <v>88</v>
      </c>
      <c r="B117" s="149" t="str">
        <f t="shared" si="52"/>
        <v>Statewide Cost Allocation Plan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19">
        <f t="shared" si="9"/>
        <v>0</v>
      </c>
    </row>
    <row r="118" spans="1:18" x14ac:dyDescent="0.25">
      <c r="A118" s="141">
        <f t="shared" ref="A118:B118" si="53">A60</f>
        <v>89</v>
      </c>
      <c r="B118" s="149" t="str">
        <f t="shared" si="53"/>
        <v>AG Cost Allocation Plan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19">
        <f t="shared" si="9"/>
        <v>0</v>
      </c>
    </row>
    <row r="119" spans="1:18" x14ac:dyDescent="0.25">
      <c r="A119" s="162"/>
      <c r="B119" s="161" t="s">
        <v>213</v>
      </c>
      <c r="C119" s="137">
        <f t="shared" ref="C119:P119" si="54">SUM(C73:C118)</f>
        <v>0</v>
      </c>
      <c r="D119" s="137">
        <f t="shared" si="54"/>
        <v>0</v>
      </c>
      <c r="E119" s="137">
        <f t="shared" si="54"/>
        <v>0</v>
      </c>
      <c r="F119" s="137">
        <f t="shared" si="54"/>
        <v>0</v>
      </c>
      <c r="G119" s="137">
        <f t="shared" si="54"/>
        <v>0</v>
      </c>
      <c r="H119" s="137">
        <f t="shared" si="54"/>
        <v>0</v>
      </c>
      <c r="I119" s="137">
        <f t="shared" si="54"/>
        <v>0</v>
      </c>
      <c r="J119" s="137">
        <f t="shared" si="54"/>
        <v>0</v>
      </c>
      <c r="K119" s="137">
        <f t="shared" si="54"/>
        <v>0</v>
      </c>
      <c r="L119" s="137">
        <f t="shared" si="54"/>
        <v>0</v>
      </c>
      <c r="M119" s="137">
        <f t="shared" si="54"/>
        <v>0</v>
      </c>
      <c r="N119" s="137">
        <f t="shared" si="54"/>
        <v>0</v>
      </c>
      <c r="O119" s="137">
        <f t="shared" si="54"/>
        <v>0</v>
      </c>
      <c r="P119" s="138">
        <f t="shared" si="54"/>
        <v>0</v>
      </c>
    </row>
    <row r="120" spans="1:18" x14ac:dyDescent="0.2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pans="1:18" ht="15.75" thickBot="1" x14ac:dyDescent="0.3">
      <c r="B121" s="54" t="s">
        <v>2</v>
      </c>
      <c r="C121" s="129">
        <f t="shared" ref="C121:P121" si="55">C71-C119</f>
        <v>0</v>
      </c>
      <c r="D121" s="129">
        <f t="shared" si="55"/>
        <v>0</v>
      </c>
      <c r="E121" s="129">
        <f t="shared" si="55"/>
        <v>0</v>
      </c>
      <c r="F121" s="129">
        <f t="shared" si="55"/>
        <v>0</v>
      </c>
      <c r="G121" s="129">
        <f t="shared" si="55"/>
        <v>0</v>
      </c>
      <c r="H121" s="129">
        <f t="shared" si="55"/>
        <v>0</v>
      </c>
      <c r="I121" s="129">
        <f t="shared" si="55"/>
        <v>0</v>
      </c>
      <c r="J121" s="129">
        <f t="shared" si="55"/>
        <v>0</v>
      </c>
      <c r="K121" s="129">
        <f t="shared" si="55"/>
        <v>0</v>
      </c>
      <c r="L121" s="129">
        <f t="shared" si="55"/>
        <v>0</v>
      </c>
      <c r="M121" s="129">
        <f t="shared" si="55"/>
        <v>0</v>
      </c>
      <c r="N121" s="129">
        <f t="shared" si="55"/>
        <v>0</v>
      </c>
      <c r="O121" s="129">
        <f t="shared" si="55"/>
        <v>0</v>
      </c>
      <c r="P121" s="121">
        <f t="shared" si="55"/>
        <v>0</v>
      </c>
    </row>
    <row r="122" spans="1:18" ht="15.75" thickTop="1" x14ac:dyDescent="0.2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1:18" x14ac:dyDescent="0.2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1:18" ht="23.25" x14ac:dyDescent="0.35">
      <c r="A124" s="187" t="s">
        <v>233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</row>
    <row r="125" spans="1:18" s="2" customFormat="1" ht="25.5" x14ac:dyDescent="0.2">
      <c r="A125" s="160"/>
      <c r="B125" s="130"/>
      <c r="C125" s="145" t="str">
        <f t="shared" ref="C125:O125" si="56">C8</f>
        <v>RGL</v>
      </c>
      <c r="D125" s="145" t="str">
        <f t="shared" si="56"/>
        <v>RGL</v>
      </c>
      <c r="E125" s="145" t="str">
        <f t="shared" si="56"/>
        <v>RGL</v>
      </c>
      <c r="F125" s="145" t="str">
        <f t="shared" si="56"/>
        <v>RGL</v>
      </c>
      <c r="G125" s="145" t="str">
        <f t="shared" si="56"/>
        <v>RGL</v>
      </c>
      <c r="H125" s="145" t="str">
        <f t="shared" si="56"/>
        <v>RGL</v>
      </c>
      <c r="I125" s="145" t="str">
        <f t="shared" si="56"/>
        <v>RGL</v>
      </c>
      <c r="J125" s="145" t="str">
        <f t="shared" si="56"/>
        <v>RGL</v>
      </c>
      <c r="K125" s="145" t="str">
        <f t="shared" si="56"/>
        <v>RGL</v>
      </c>
      <c r="L125" s="145" t="str">
        <f t="shared" si="56"/>
        <v>RGL</v>
      </c>
      <c r="M125" s="145" t="str">
        <f t="shared" si="56"/>
        <v>RGL</v>
      </c>
      <c r="N125" s="145" t="str">
        <f t="shared" si="56"/>
        <v>RGL</v>
      </c>
      <c r="O125" s="145" t="str">
        <f t="shared" si="56"/>
        <v>RGL</v>
      </c>
      <c r="P125" s="165" t="s">
        <v>232</v>
      </c>
    </row>
    <row r="126" spans="1:18" x14ac:dyDescent="0.25">
      <c r="A126" s="158"/>
      <c r="B126" s="168" t="s">
        <v>211</v>
      </c>
      <c r="C126" s="169" t="str">
        <f t="shared" ref="C126:O126" si="57">C9</f>
        <v>RGL Name</v>
      </c>
      <c r="D126" s="169" t="str">
        <f t="shared" si="57"/>
        <v>RGL Name</v>
      </c>
      <c r="E126" s="169" t="str">
        <f t="shared" si="57"/>
        <v>RGL Name</v>
      </c>
      <c r="F126" s="169" t="str">
        <f t="shared" si="57"/>
        <v>RGL Name</v>
      </c>
      <c r="G126" s="169" t="str">
        <f t="shared" si="57"/>
        <v>RGL Name</v>
      </c>
      <c r="H126" s="169" t="str">
        <f t="shared" si="57"/>
        <v>RGL Name</v>
      </c>
      <c r="I126" s="169" t="str">
        <f t="shared" si="57"/>
        <v>RGL Name</v>
      </c>
      <c r="J126" s="169" t="str">
        <f t="shared" si="57"/>
        <v>RGL Name</v>
      </c>
      <c r="K126" s="169" t="str">
        <f t="shared" si="57"/>
        <v>RGL Name</v>
      </c>
      <c r="L126" s="169" t="str">
        <f t="shared" si="57"/>
        <v>RGL Name</v>
      </c>
      <c r="M126" s="169" t="str">
        <f t="shared" si="57"/>
        <v>RGL Name</v>
      </c>
      <c r="N126" s="169" t="str">
        <f t="shared" si="57"/>
        <v>RGL Name</v>
      </c>
      <c r="O126" s="169" t="str">
        <f t="shared" si="57"/>
        <v>RGL Name</v>
      </c>
      <c r="P126" s="170" t="s">
        <v>230</v>
      </c>
      <c r="Q126" s="163"/>
      <c r="R126" s="117"/>
    </row>
    <row r="127" spans="1:18" x14ac:dyDescent="0.25">
      <c r="A127" s="139" t="s">
        <v>196</v>
      </c>
      <c r="B127" s="140" t="s">
        <v>197</v>
      </c>
      <c r="C127" s="132">
        <f t="shared" ref="C127:O127" si="58">C10+C68</f>
        <v>0</v>
      </c>
      <c r="D127" s="132">
        <f t="shared" si="58"/>
        <v>0</v>
      </c>
      <c r="E127" s="132">
        <f t="shared" si="58"/>
        <v>0</v>
      </c>
      <c r="F127" s="132">
        <f t="shared" si="58"/>
        <v>0</v>
      </c>
      <c r="G127" s="132">
        <f t="shared" si="58"/>
        <v>0</v>
      </c>
      <c r="H127" s="132">
        <f t="shared" si="58"/>
        <v>0</v>
      </c>
      <c r="I127" s="132">
        <f t="shared" si="58"/>
        <v>0</v>
      </c>
      <c r="J127" s="132">
        <f t="shared" si="58"/>
        <v>0</v>
      </c>
      <c r="K127" s="132">
        <f t="shared" si="58"/>
        <v>0</v>
      </c>
      <c r="L127" s="132">
        <f t="shared" si="58"/>
        <v>0</v>
      </c>
      <c r="M127" s="132">
        <f t="shared" si="58"/>
        <v>0</v>
      </c>
      <c r="N127" s="132">
        <f t="shared" si="58"/>
        <v>0</v>
      </c>
      <c r="O127" s="132">
        <f t="shared" si="58"/>
        <v>0</v>
      </c>
      <c r="P127" s="167">
        <f>SUM(C127:O127)</f>
        <v>0</v>
      </c>
      <c r="Q127" s="112"/>
    </row>
    <row r="128" spans="1:18" x14ac:dyDescent="0.25">
      <c r="A128" s="141" t="s">
        <v>196</v>
      </c>
      <c r="B128" s="142" t="s">
        <v>204</v>
      </c>
      <c r="C128" s="133">
        <f t="shared" ref="C128:O128" si="59">C11+C69</f>
        <v>0</v>
      </c>
      <c r="D128" s="133">
        <f t="shared" si="59"/>
        <v>0</v>
      </c>
      <c r="E128" s="133">
        <f t="shared" si="59"/>
        <v>0</v>
      </c>
      <c r="F128" s="133">
        <f t="shared" si="59"/>
        <v>0</v>
      </c>
      <c r="G128" s="133">
        <f t="shared" si="59"/>
        <v>0</v>
      </c>
      <c r="H128" s="133">
        <f t="shared" si="59"/>
        <v>0</v>
      </c>
      <c r="I128" s="133">
        <f t="shared" si="59"/>
        <v>0</v>
      </c>
      <c r="J128" s="133">
        <f t="shared" si="59"/>
        <v>0</v>
      </c>
      <c r="K128" s="133">
        <f t="shared" si="59"/>
        <v>0</v>
      </c>
      <c r="L128" s="133">
        <f t="shared" si="59"/>
        <v>0</v>
      </c>
      <c r="M128" s="133">
        <f t="shared" si="59"/>
        <v>0</v>
      </c>
      <c r="N128" s="133">
        <f t="shared" si="59"/>
        <v>0</v>
      </c>
      <c r="O128" s="133">
        <f t="shared" si="59"/>
        <v>0</v>
      </c>
      <c r="P128" s="71">
        <f t="shared" ref="P128:P129" si="60">SUM(C128:O128)</f>
        <v>0</v>
      </c>
      <c r="Q128" s="112"/>
    </row>
    <row r="129" spans="1:16" x14ac:dyDescent="0.25">
      <c r="A129" s="143" t="s">
        <v>196</v>
      </c>
      <c r="B129" s="144" t="s">
        <v>214</v>
      </c>
      <c r="C129" s="127">
        <f t="shared" ref="C129:O129" si="61">C12+C70</f>
        <v>0</v>
      </c>
      <c r="D129" s="127">
        <f t="shared" si="61"/>
        <v>0</v>
      </c>
      <c r="E129" s="127">
        <f t="shared" si="61"/>
        <v>0</v>
      </c>
      <c r="F129" s="127">
        <f t="shared" si="61"/>
        <v>0</v>
      </c>
      <c r="G129" s="127">
        <f t="shared" si="61"/>
        <v>0</v>
      </c>
      <c r="H129" s="127">
        <f t="shared" si="61"/>
        <v>0</v>
      </c>
      <c r="I129" s="127">
        <f t="shared" si="61"/>
        <v>0</v>
      </c>
      <c r="J129" s="127">
        <f t="shared" si="61"/>
        <v>0</v>
      </c>
      <c r="K129" s="127">
        <f t="shared" si="61"/>
        <v>0</v>
      </c>
      <c r="L129" s="127">
        <f t="shared" si="61"/>
        <v>0</v>
      </c>
      <c r="M129" s="127">
        <f t="shared" si="61"/>
        <v>0</v>
      </c>
      <c r="N129" s="127">
        <f t="shared" si="61"/>
        <v>0</v>
      </c>
      <c r="O129" s="127">
        <f t="shared" si="61"/>
        <v>0</v>
      </c>
      <c r="P129" s="71">
        <f t="shared" si="60"/>
        <v>0</v>
      </c>
    </row>
    <row r="130" spans="1:16" ht="15.75" thickBot="1" x14ac:dyDescent="0.3">
      <c r="A130" s="159"/>
      <c r="B130" s="157" t="s">
        <v>210</v>
      </c>
      <c r="C130" s="152">
        <f>SUM(C127:C129)</f>
        <v>0</v>
      </c>
      <c r="D130" s="153">
        <f t="shared" ref="D130:O130" si="62">SUM(D127:D129)</f>
        <v>0</v>
      </c>
      <c r="E130" s="153">
        <f t="shared" si="62"/>
        <v>0</v>
      </c>
      <c r="F130" s="153">
        <f t="shared" si="62"/>
        <v>0</v>
      </c>
      <c r="G130" s="153">
        <f t="shared" si="62"/>
        <v>0</v>
      </c>
      <c r="H130" s="153">
        <f t="shared" si="62"/>
        <v>0</v>
      </c>
      <c r="I130" s="153">
        <f t="shared" si="62"/>
        <v>0</v>
      </c>
      <c r="J130" s="153">
        <f t="shared" si="62"/>
        <v>0</v>
      </c>
      <c r="K130" s="153">
        <f t="shared" si="62"/>
        <v>0</v>
      </c>
      <c r="L130" s="153">
        <f t="shared" si="62"/>
        <v>0</v>
      </c>
      <c r="M130" s="153">
        <f t="shared" si="62"/>
        <v>0</v>
      </c>
      <c r="N130" s="153">
        <f t="shared" si="62"/>
        <v>0</v>
      </c>
      <c r="O130" s="153">
        <f t="shared" si="62"/>
        <v>0</v>
      </c>
      <c r="P130" s="154">
        <f>SUM(P127:P129)</f>
        <v>0</v>
      </c>
    </row>
    <row r="131" spans="1:16" ht="15.75" thickTop="1" x14ac:dyDescent="0.25">
      <c r="A131" s="135"/>
      <c r="B131" s="136" t="s">
        <v>212</v>
      </c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6"/>
    </row>
    <row r="132" spans="1:16" x14ac:dyDescent="0.25">
      <c r="A132" s="139" t="str">
        <f t="shared" ref="A132:B151" si="63">A15</f>
        <v>01</v>
      </c>
      <c r="B132" s="147" t="str">
        <f t="shared" si="63"/>
        <v>Personnel</v>
      </c>
      <c r="C132" s="148">
        <f t="shared" ref="C132:O132" si="64">C15+C73</f>
        <v>0</v>
      </c>
      <c r="D132" s="148">
        <f t="shared" si="64"/>
        <v>0</v>
      </c>
      <c r="E132" s="148">
        <f t="shared" si="64"/>
        <v>0</v>
      </c>
      <c r="F132" s="148">
        <f t="shared" si="64"/>
        <v>0</v>
      </c>
      <c r="G132" s="148">
        <f t="shared" si="64"/>
        <v>0</v>
      </c>
      <c r="H132" s="148">
        <f t="shared" si="64"/>
        <v>0</v>
      </c>
      <c r="I132" s="148">
        <f t="shared" si="64"/>
        <v>0</v>
      </c>
      <c r="J132" s="148">
        <f t="shared" si="64"/>
        <v>0</v>
      </c>
      <c r="K132" s="148">
        <f t="shared" si="64"/>
        <v>0</v>
      </c>
      <c r="L132" s="148">
        <f t="shared" si="64"/>
        <v>0</v>
      </c>
      <c r="M132" s="148">
        <f t="shared" si="64"/>
        <v>0</v>
      </c>
      <c r="N132" s="148">
        <f t="shared" si="64"/>
        <v>0</v>
      </c>
      <c r="O132" s="148">
        <f t="shared" si="64"/>
        <v>0</v>
      </c>
      <c r="P132" s="119">
        <f>SUM(C132:O132)</f>
        <v>0</v>
      </c>
    </row>
    <row r="133" spans="1:16" x14ac:dyDescent="0.25">
      <c r="A133" s="141" t="str">
        <f t="shared" si="63"/>
        <v>02</v>
      </c>
      <c r="B133" s="149" t="str">
        <f t="shared" si="63"/>
        <v>Out-of-State Travel</v>
      </c>
      <c r="C133" s="133">
        <f t="shared" ref="C133:O133" si="65">C16+C74</f>
        <v>0</v>
      </c>
      <c r="D133" s="133">
        <f t="shared" si="65"/>
        <v>0</v>
      </c>
      <c r="E133" s="133">
        <f t="shared" si="65"/>
        <v>0</v>
      </c>
      <c r="F133" s="133">
        <f t="shared" si="65"/>
        <v>0</v>
      </c>
      <c r="G133" s="133">
        <f t="shared" si="65"/>
        <v>0</v>
      </c>
      <c r="H133" s="133">
        <f t="shared" si="65"/>
        <v>0</v>
      </c>
      <c r="I133" s="133">
        <f t="shared" si="65"/>
        <v>0</v>
      </c>
      <c r="J133" s="133">
        <f t="shared" si="65"/>
        <v>0</v>
      </c>
      <c r="K133" s="133">
        <f t="shared" si="65"/>
        <v>0</v>
      </c>
      <c r="L133" s="133">
        <f t="shared" si="65"/>
        <v>0</v>
      </c>
      <c r="M133" s="133">
        <f t="shared" si="65"/>
        <v>0</v>
      </c>
      <c r="N133" s="133">
        <f t="shared" si="65"/>
        <v>0</v>
      </c>
      <c r="O133" s="133">
        <f t="shared" si="65"/>
        <v>0</v>
      </c>
      <c r="P133" s="119">
        <f t="shared" ref="P133:P177" si="66">SUM(C133:O133)</f>
        <v>0</v>
      </c>
    </row>
    <row r="134" spans="1:16" s="96" customFormat="1" x14ac:dyDescent="0.25">
      <c r="A134" s="141" t="str">
        <f t="shared" si="63"/>
        <v>03</v>
      </c>
      <c r="B134" s="149" t="str">
        <f t="shared" si="63"/>
        <v>In-State Travel</v>
      </c>
      <c r="C134" s="133">
        <f t="shared" ref="C134:O134" si="67">C17+C75</f>
        <v>0</v>
      </c>
      <c r="D134" s="133">
        <f t="shared" si="67"/>
        <v>0</v>
      </c>
      <c r="E134" s="133">
        <f t="shared" si="67"/>
        <v>0</v>
      </c>
      <c r="F134" s="133">
        <f t="shared" si="67"/>
        <v>0</v>
      </c>
      <c r="G134" s="133">
        <f t="shared" si="67"/>
        <v>0</v>
      </c>
      <c r="H134" s="133">
        <f t="shared" si="67"/>
        <v>0</v>
      </c>
      <c r="I134" s="133">
        <f t="shared" si="67"/>
        <v>0</v>
      </c>
      <c r="J134" s="133">
        <f t="shared" si="67"/>
        <v>0</v>
      </c>
      <c r="K134" s="133">
        <f t="shared" si="67"/>
        <v>0</v>
      </c>
      <c r="L134" s="133">
        <f t="shared" si="67"/>
        <v>0</v>
      </c>
      <c r="M134" s="133">
        <f t="shared" si="67"/>
        <v>0</v>
      </c>
      <c r="N134" s="133">
        <f t="shared" si="67"/>
        <v>0</v>
      </c>
      <c r="O134" s="133">
        <f t="shared" si="67"/>
        <v>0</v>
      </c>
      <c r="P134" s="119">
        <f t="shared" si="66"/>
        <v>0</v>
      </c>
    </row>
    <row r="135" spans="1:16" s="96" customFormat="1" x14ac:dyDescent="0.25">
      <c r="A135" s="141" t="str">
        <f t="shared" si="63"/>
        <v>04</v>
      </c>
      <c r="B135" s="149" t="str">
        <f t="shared" si="63"/>
        <v>Operating</v>
      </c>
      <c r="C135" s="133">
        <f t="shared" ref="C135:O135" si="68">C18+C76</f>
        <v>0</v>
      </c>
      <c r="D135" s="133">
        <f t="shared" si="68"/>
        <v>0</v>
      </c>
      <c r="E135" s="133">
        <f t="shared" si="68"/>
        <v>0</v>
      </c>
      <c r="F135" s="133">
        <f t="shared" si="68"/>
        <v>0</v>
      </c>
      <c r="G135" s="133">
        <f t="shared" si="68"/>
        <v>0</v>
      </c>
      <c r="H135" s="133">
        <f t="shared" si="68"/>
        <v>0</v>
      </c>
      <c r="I135" s="133">
        <f t="shared" si="68"/>
        <v>0</v>
      </c>
      <c r="J135" s="133">
        <f t="shared" si="68"/>
        <v>0</v>
      </c>
      <c r="K135" s="133">
        <f t="shared" si="68"/>
        <v>0</v>
      </c>
      <c r="L135" s="133">
        <f t="shared" si="68"/>
        <v>0</v>
      </c>
      <c r="M135" s="133">
        <f t="shared" si="68"/>
        <v>0</v>
      </c>
      <c r="N135" s="133">
        <f t="shared" si="68"/>
        <v>0</v>
      </c>
      <c r="O135" s="133">
        <f t="shared" si="68"/>
        <v>0</v>
      </c>
      <c r="P135" s="119">
        <f t="shared" si="66"/>
        <v>0</v>
      </c>
    </row>
    <row r="136" spans="1:16" s="96" customFormat="1" x14ac:dyDescent="0.25">
      <c r="A136" s="141" t="str">
        <f t="shared" si="63"/>
        <v>05</v>
      </c>
      <c r="B136" s="149" t="str">
        <f t="shared" si="63"/>
        <v>Equipment</v>
      </c>
      <c r="C136" s="133">
        <f t="shared" ref="C136:O136" si="69">C19+C77</f>
        <v>0</v>
      </c>
      <c r="D136" s="133">
        <f t="shared" si="69"/>
        <v>0</v>
      </c>
      <c r="E136" s="133">
        <f t="shared" si="69"/>
        <v>0</v>
      </c>
      <c r="F136" s="133">
        <f t="shared" si="69"/>
        <v>0</v>
      </c>
      <c r="G136" s="133">
        <f t="shared" si="69"/>
        <v>0</v>
      </c>
      <c r="H136" s="133">
        <f t="shared" si="69"/>
        <v>0</v>
      </c>
      <c r="I136" s="133">
        <f t="shared" si="69"/>
        <v>0</v>
      </c>
      <c r="J136" s="133">
        <f t="shared" si="69"/>
        <v>0</v>
      </c>
      <c r="K136" s="133">
        <f t="shared" si="69"/>
        <v>0</v>
      </c>
      <c r="L136" s="133">
        <f t="shared" si="69"/>
        <v>0</v>
      </c>
      <c r="M136" s="133">
        <f t="shared" si="69"/>
        <v>0</v>
      </c>
      <c r="N136" s="133">
        <f t="shared" si="69"/>
        <v>0</v>
      </c>
      <c r="O136" s="133">
        <f t="shared" si="69"/>
        <v>0</v>
      </c>
      <c r="P136" s="119">
        <f t="shared" si="66"/>
        <v>0</v>
      </c>
    </row>
    <row r="137" spans="1:16" s="96" customFormat="1" x14ac:dyDescent="0.25">
      <c r="A137" s="150" t="str">
        <f t="shared" si="63"/>
        <v>##</v>
      </c>
      <c r="B137" s="151" t="str">
        <f t="shared" si="63"/>
        <v>Special Use Category</v>
      </c>
      <c r="C137" s="133">
        <f t="shared" ref="C137:O137" si="70">C20+C78</f>
        <v>0</v>
      </c>
      <c r="D137" s="133">
        <f t="shared" si="70"/>
        <v>0</v>
      </c>
      <c r="E137" s="133">
        <f t="shared" si="70"/>
        <v>0</v>
      </c>
      <c r="F137" s="133">
        <f t="shared" si="70"/>
        <v>0</v>
      </c>
      <c r="G137" s="133">
        <f t="shared" si="70"/>
        <v>0</v>
      </c>
      <c r="H137" s="133">
        <f t="shared" si="70"/>
        <v>0</v>
      </c>
      <c r="I137" s="133">
        <f t="shared" si="70"/>
        <v>0</v>
      </c>
      <c r="J137" s="133">
        <f t="shared" si="70"/>
        <v>0</v>
      </c>
      <c r="K137" s="133">
        <f t="shared" si="70"/>
        <v>0</v>
      </c>
      <c r="L137" s="133">
        <f t="shared" si="70"/>
        <v>0</v>
      </c>
      <c r="M137" s="133">
        <f t="shared" si="70"/>
        <v>0</v>
      </c>
      <c r="N137" s="133">
        <f t="shared" si="70"/>
        <v>0</v>
      </c>
      <c r="O137" s="133">
        <f t="shared" si="70"/>
        <v>0</v>
      </c>
      <c r="P137" s="119">
        <f t="shared" si="66"/>
        <v>0</v>
      </c>
    </row>
    <row r="138" spans="1:16" s="96" customFormat="1" x14ac:dyDescent="0.25">
      <c r="A138" s="150" t="str">
        <f t="shared" si="63"/>
        <v>##</v>
      </c>
      <c r="B138" s="151" t="str">
        <f t="shared" si="63"/>
        <v>Special Use Category</v>
      </c>
      <c r="C138" s="133">
        <f t="shared" ref="C138:O138" si="71">C21+C79</f>
        <v>0</v>
      </c>
      <c r="D138" s="133">
        <f t="shared" si="71"/>
        <v>0</v>
      </c>
      <c r="E138" s="133">
        <f t="shared" si="71"/>
        <v>0</v>
      </c>
      <c r="F138" s="133">
        <f t="shared" si="71"/>
        <v>0</v>
      </c>
      <c r="G138" s="133">
        <f t="shared" si="71"/>
        <v>0</v>
      </c>
      <c r="H138" s="133">
        <f t="shared" si="71"/>
        <v>0</v>
      </c>
      <c r="I138" s="133">
        <f t="shared" si="71"/>
        <v>0</v>
      </c>
      <c r="J138" s="133">
        <f t="shared" si="71"/>
        <v>0</v>
      </c>
      <c r="K138" s="133">
        <f t="shared" si="71"/>
        <v>0</v>
      </c>
      <c r="L138" s="133">
        <f t="shared" si="71"/>
        <v>0</v>
      </c>
      <c r="M138" s="133">
        <f t="shared" si="71"/>
        <v>0</v>
      </c>
      <c r="N138" s="133">
        <f t="shared" si="71"/>
        <v>0</v>
      </c>
      <c r="O138" s="133">
        <f t="shared" si="71"/>
        <v>0</v>
      </c>
      <c r="P138" s="119">
        <f t="shared" si="66"/>
        <v>0</v>
      </c>
    </row>
    <row r="139" spans="1:16" s="96" customFormat="1" x14ac:dyDescent="0.25">
      <c r="A139" s="150" t="str">
        <f t="shared" si="63"/>
        <v>##</v>
      </c>
      <c r="B139" s="151" t="str">
        <f t="shared" si="63"/>
        <v>Special Use Category</v>
      </c>
      <c r="C139" s="133">
        <f t="shared" ref="C139:O139" si="72">C22+C80</f>
        <v>0</v>
      </c>
      <c r="D139" s="133">
        <f t="shared" si="72"/>
        <v>0</v>
      </c>
      <c r="E139" s="133">
        <f t="shared" si="72"/>
        <v>0</v>
      </c>
      <c r="F139" s="133">
        <f t="shared" si="72"/>
        <v>0</v>
      </c>
      <c r="G139" s="133">
        <f t="shared" si="72"/>
        <v>0</v>
      </c>
      <c r="H139" s="133">
        <f t="shared" si="72"/>
        <v>0</v>
      </c>
      <c r="I139" s="133">
        <f t="shared" si="72"/>
        <v>0</v>
      </c>
      <c r="J139" s="133">
        <f t="shared" si="72"/>
        <v>0</v>
      </c>
      <c r="K139" s="133">
        <f t="shared" si="72"/>
        <v>0</v>
      </c>
      <c r="L139" s="133">
        <f t="shared" si="72"/>
        <v>0</v>
      </c>
      <c r="M139" s="133">
        <f t="shared" si="72"/>
        <v>0</v>
      </c>
      <c r="N139" s="133">
        <f t="shared" si="72"/>
        <v>0</v>
      </c>
      <c r="O139" s="133">
        <f t="shared" si="72"/>
        <v>0</v>
      </c>
      <c r="P139" s="119">
        <f t="shared" si="66"/>
        <v>0</v>
      </c>
    </row>
    <row r="140" spans="1:16" s="96" customFormat="1" x14ac:dyDescent="0.25">
      <c r="A140" s="150" t="str">
        <f t="shared" si="63"/>
        <v>##</v>
      </c>
      <c r="B140" s="151" t="str">
        <f t="shared" si="63"/>
        <v>Special Use Category</v>
      </c>
      <c r="C140" s="133">
        <f t="shared" ref="C140:O140" si="73">C23+C81</f>
        <v>0</v>
      </c>
      <c r="D140" s="133">
        <f t="shared" si="73"/>
        <v>0</v>
      </c>
      <c r="E140" s="133">
        <f t="shared" si="73"/>
        <v>0</v>
      </c>
      <c r="F140" s="133">
        <f t="shared" si="73"/>
        <v>0</v>
      </c>
      <c r="G140" s="133">
        <f t="shared" si="73"/>
        <v>0</v>
      </c>
      <c r="H140" s="133">
        <f t="shared" si="73"/>
        <v>0</v>
      </c>
      <c r="I140" s="133">
        <f t="shared" si="73"/>
        <v>0</v>
      </c>
      <c r="J140" s="133">
        <f t="shared" si="73"/>
        <v>0</v>
      </c>
      <c r="K140" s="133">
        <f t="shared" si="73"/>
        <v>0</v>
      </c>
      <c r="L140" s="133">
        <f t="shared" si="73"/>
        <v>0</v>
      </c>
      <c r="M140" s="133">
        <f t="shared" si="73"/>
        <v>0</v>
      </c>
      <c r="N140" s="133">
        <f t="shared" si="73"/>
        <v>0</v>
      </c>
      <c r="O140" s="133">
        <f t="shared" si="73"/>
        <v>0</v>
      </c>
      <c r="P140" s="119">
        <f t="shared" si="66"/>
        <v>0</v>
      </c>
    </row>
    <row r="141" spans="1:16" s="96" customFormat="1" x14ac:dyDescent="0.25">
      <c r="A141" s="150" t="str">
        <f t="shared" si="63"/>
        <v>##</v>
      </c>
      <c r="B141" s="151" t="str">
        <f t="shared" si="63"/>
        <v>Special Use Category</v>
      </c>
      <c r="C141" s="133">
        <f t="shared" ref="C141:O141" si="74">C24+C82</f>
        <v>0</v>
      </c>
      <c r="D141" s="133">
        <f t="shared" si="74"/>
        <v>0</v>
      </c>
      <c r="E141" s="133">
        <f t="shared" si="74"/>
        <v>0</v>
      </c>
      <c r="F141" s="133">
        <f t="shared" si="74"/>
        <v>0</v>
      </c>
      <c r="G141" s="133">
        <f t="shared" si="74"/>
        <v>0</v>
      </c>
      <c r="H141" s="133">
        <f t="shared" si="74"/>
        <v>0</v>
      </c>
      <c r="I141" s="133">
        <f t="shared" si="74"/>
        <v>0</v>
      </c>
      <c r="J141" s="133">
        <f t="shared" si="74"/>
        <v>0</v>
      </c>
      <c r="K141" s="133">
        <f t="shared" si="74"/>
        <v>0</v>
      </c>
      <c r="L141" s="133">
        <f t="shared" si="74"/>
        <v>0</v>
      </c>
      <c r="M141" s="133">
        <f t="shared" si="74"/>
        <v>0</v>
      </c>
      <c r="N141" s="133">
        <f t="shared" si="74"/>
        <v>0</v>
      </c>
      <c r="O141" s="133">
        <f t="shared" si="74"/>
        <v>0</v>
      </c>
      <c r="P141" s="119">
        <f t="shared" si="66"/>
        <v>0</v>
      </c>
    </row>
    <row r="142" spans="1:16" s="96" customFormat="1" x14ac:dyDescent="0.25">
      <c r="A142" s="150" t="str">
        <f t="shared" si="63"/>
        <v>##</v>
      </c>
      <c r="B142" s="151" t="str">
        <f t="shared" si="63"/>
        <v>Special Use Category</v>
      </c>
      <c r="C142" s="133">
        <f t="shared" ref="C142:O142" si="75">C25+C83</f>
        <v>0</v>
      </c>
      <c r="D142" s="133">
        <f t="shared" si="75"/>
        <v>0</v>
      </c>
      <c r="E142" s="133">
        <f t="shared" si="75"/>
        <v>0</v>
      </c>
      <c r="F142" s="133">
        <f t="shared" si="75"/>
        <v>0</v>
      </c>
      <c r="G142" s="133">
        <f t="shared" si="75"/>
        <v>0</v>
      </c>
      <c r="H142" s="133">
        <f t="shared" si="75"/>
        <v>0</v>
      </c>
      <c r="I142" s="133">
        <f t="shared" si="75"/>
        <v>0</v>
      </c>
      <c r="J142" s="133">
        <f t="shared" si="75"/>
        <v>0</v>
      </c>
      <c r="K142" s="133">
        <f t="shared" si="75"/>
        <v>0</v>
      </c>
      <c r="L142" s="133">
        <f t="shared" si="75"/>
        <v>0</v>
      </c>
      <c r="M142" s="133">
        <f t="shared" si="75"/>
        <v>0</v>
      </c>
      <c r="N142" s="133">
        <f t="shared" si="75"/>
        <v>0</v>
      </c>
      <c r="O142" s="133">
        <f t="shared" si="75"/>
        <v>0</v>
      </c>
      <c r="P142" s="119">
        <f t="shared" si="66"/>
        <v>0</v>
      </c>
    </row>
    <row r="143" spans="1:16" s="96" customFormat="1" x14ac:dyDescent="0.25">
      <c r="A143" s="150" t="str">
        <f t="shared" si="63"/>
        <v>##</v>
      </c>
      <c r="B143" s="151" t="str">
        <f t="shared" si="63"/>
        <v>Special Use Category</v>
      </c>
      <c r="C143" s="133">
        <f t="shared" ref="C143:O143" si="76">C26+C84</f>
        <v>0</v>
      </c>
      <c r="D143" s="133">
        <f t="shared" si="76"/>
        <v>0</v>
      </c>
      <c r="E143" s="133">
        <f t="shared" si="76"/>
        <v>0</v>
      </c>
      <c r="F143" s="133">
        <f t="shared" si="76"/>
        <v>0</v>
      </c>
      <c r="G143" s="133">
        <f t="shared" si="76"/>
        <v>0</v>
      </c>
      <c r="H143" s="133">
        <f t="shared" si="76"/>
        <v>0</v>
      </c>
      <c r="I143" s="133">
        <f t="shared" si="76"/>
        <v>0</v>
      </c>
      <c r="J143" s="133">
        <f t="shared" si="76"/>
        <v>0</v>
      </c>
      <c r="K143" s="133">
        <f t="shared" si="76"/>
        <v>0</v>
      </c>
      <c r="L143" s="133">
        <f t="shared" si="76"/>
        <v>0</v>
      </c>
      <c r="M143" s="133">
        <f t="shared" si="76"/>
        <v>0</v>
      </c>
      <c r="N143" s="133">
        <f t="shared" si="76"/>
        <v>0</v>
      </c>
      <c r="O143" s="133">
        <f t="shared" si="76"/>
        <v>0</v>
      </c>
      <c r="P143" s="119">
        <f t="shared" si="66"/>
        <v>0</v>
      </c>
    </row>
    <row r="144" spans="1:16" s="96" customFormat="1" x14ac:dyDescent="0.25">
      <c r="A144" s="150" t="str">
        <f t="shared" si="63"/>
        <v>##</v>
      </c>
      <c r="B144" s="151" t="str">
        <f t="shared" si="63"/>
        <v>Special Use Category</v>
      </c>
      <c r="C144" s="133">
        <f t="shared" ref="C144:O144" si="77">C27+C85</f>
        <v>0</v>
      </c>
      <c r="D144" s="133">
        <f t="shared" si="77"/>
        <v>0</v>
      </c>
      <c r="E144" s="133">
        <f t="shared" si="77"/>
        <v>0</v>
      </c>
      <c r="F144" s="133">
        <f t="shared" si="77"/>
        <v>0</v>
      </c>
      <c r="G144" s="133">
        <f t="shared" si="77"/>
        <v>0</v>
      </c>
      <c r="H144" s="133">
        <f t="shared" si="77"/>
        <v>0</v>
      </c>
      <c r="I144" s="133">
        <f t="shared" si="77"/>
        <v>0</v>
      </c>
      <c r="J144" s="133">
        <f t="shared" si="77"/>
        <v>0</v>
      </c>
      <c r="K144" s="133">
        <f t="shared" si="77"/>
        <v>0</v>
      </c>
      <c r="L144" s="133">
        <f t="shared" si="77"/>
        <v>0</v>
      </c>
      <c r="M144" s="133">
        <f t="shared" si="77"/>
        <v>0</v>
      </c>
      <c r="N144" s="133">
        <f t="shared" si="77"/>
        <v>0</v>
      </c>
      <c r="O144" s="133">
        <f t="shared" si="77"/>
        <v>0</v>
      </c>
      <c r="P144" s="119">
        <f t="shared" si="66"/>
        <v>0</v>
      </c>
    </row>
    <row r="145" spans="1:16" s="96" customFormat="1" x14ac:dyDescent="0.25">
      <c r="A145" s="150" t="str">
        <f t="shared" si="63"/>
        <v>##</v>
      </c>
      <c r="B145" s="151" t="str">
        <f t="shared" si="63"/>
        <v>Special Use Category</v>
      </c>
      <c r="C145" s="133">
        <f t="shared" ref="C145:O145" si="78">C28+C86</f>
        <v>0</v>
      </c>
      <c r="D145" s="133">
        <f t="shared" si="78"/>
        <v>0</v>
      </c>
      <c r="E145" s="133">
        <f t="shared" si="78"/>
        <v>0</v>
      </c>
      <c r="F145" s="133">
        <f t="shared" si="78"/>
        <v>0</v>
      </c>
      <c r="G145" s="133">
        <f t="shared" si="78"/>
        <v>0</v>
      </c>
      <c r="H145" s="133">
        <f t="shared" si="78"/>
        <v>0</v>
      </c>
      <c r="I145" s="133">
        <f t="shared" si="78"/>
        <v>0</v>
      </c>
      <c r="J145" s="133">
        <f t="shared" si="78"/>
        <v>0</v>
      </c>
      <c r="K145" s="133">
        <f t="shared" si="78"/>
        <v>0</v>
      </c>
      <c r="L145" s="133">
        <f t="shared" si="78"/>
        <v>0</v>
      </c>
      <c r="M145" s="133">
        <f t="shared" si="78"/>
        <v>0</v>
      </c>
      <c r="N145" s="133">
        <f t="shared" si="78"/>
        <v>0</v>
      </c>
      <c r="O145" s="133">
        <f t="shared" si="78"/>
        <v>0</v>
      </c>
      <c r="P145" s="119">
        <f t="shared" si="66"/>
        <v>0</v>
      </c>
    </row>
    <row r="146" spans="1:16" x14ac:dyDescent="0.25">
      <c r="A146" s="150" t="str">
        <f t="shared" si="63"/>
        <v>##</v>
      </c>
      <c r="B146" s="151" t="str">
        <f t="shared" si="63"/>
        <v>Special Use Category</v>
      </c>
      <c r="C146" s="133">
        <f t="shared" ref="C146:O146" si="79">C29+C87</f>
        <v>0</v>
      </c>
      <c r="D146" s="133">
        <f t="shared" si="79"/>
        <v>0</v>
      </c>
      <c r="E146" s="133">
        <f t="shared" si="79"/>
        <v>0</v>
      </c>
      <c r="F146" s="133">
        <f t="shared" si="79"/>
        <v>0</v>
      </c>
      <c r="G146" s="133">
        <f t="shared" si="79"/>
        <v>0</v>
      </c>
      <c r="H146" s="133">
        <f t="shared" si="79"/>
        <v>0</v>
      </c>
      <c r="I146" s="133">
        <f t="shared" si="79"/>
        <v>0</v>
      </c>
      <c r="J146" s="133">
        <f t="shared" si="79"/>
        <v>0</v>
      </c>
      <c r="K146" s="133">
        <f t="shared" si="79"/>
        <v>0</v>
      </c>
      <c r="L146" s="133">
        <f t="shared" si="79"/>
        <v>0</v>
      </c>
      <c r="M146" s="133">
        <f t="shared" si="79"/>
        <v>0</v>
      </c>
      <c r="N146" s="133">
        <f t="shared" si="79"/>
        <v>0</v>
      </c>
      <c r="O146" s="133">
        <f t="shared" si="79"/>
        <v>0</v>
      </c>
      <c r="P146" s="119">
        <f t="shared" si="66"/>
        <v>0</v>
      </c>
    </row>
    <row r="147" spans="1:16" x14ac:dyDescent="0.25">
      <c r="A147" s="150" t="str">
        <f t="shared" si="63"/>
        <v>##</v>
      </c>
      <c r="B147" s="151" t="str">
        <f t="shared" si="63"/>
        <v>Special Use Category</v>
      </c>
      <c r="C147" s="133">
        <f t="shared" ref="C147:O147" si="80">C30+C88</f>
        <v>0</v>
      </c>
      <c r="D147" s="133">
        <f t="shared" si="80"/>
        <v>0</v>
      </c>
      <c r="E147" s="133">
        <f t="shared" si="80"/>
        <v>0</v>
      </c>
      <c r="F147" s="133">
        <f t="shared" si="80"/>
        <v>0</v>
      </c>
      <c r="G147" s="133">
        <f t="shared" si="80"/>
        <v>0</v>
      </c>
      <c r="H147" s="133">
        <f t="shared" si="80"/>
        <v>0</v>
      </c>
      <c r="I147" s="133">
        <f t="shared" si="80"/>
        <v>0</v>
      </c>
      <c r="J147" s="133">
        <f t="shared" si="80"/>
        <v>0</v>
      </c>
      <c r="K147" s="133">
        <f t="shared" si="80"/>
        <v>0</v>
      </c>
      <c r="L147" s="133">
        <f t="shared" si="80"/>
        <v>0</v>
      </c>
      <c r="M147" s="133">
        <f t="shared" si="80"/>
        <v>0</v>
      </c>
      <c r="N147" s="133">
        <f t="shared" si="80"/>
        <v>0</v>
      </c>
      <c r="O147" s="133">
        <f t="shared" si="80"/>
        <v>0</v>
      </c>
      <c r="P147" s="119">
        <f t="shared" si="66"/>
        <v>0</v>
      </c>
    </row>
    <row r="148" spans="1:16" x14ac:dyDescent="0.25">
      <c r="A148" s="150" t="str">
        <f t="shared" si="63"/>
        <v>##</v>
      </c>
      <c r="B148" s="151" t="str">
        <f t="shared" si="63"/>
        <v>Special Use Category</v>
      </c>
      <c r="C148" s="133">
        <f t="shared" ref="C148:O148" si="81">C31+C89</f>
        <v>0</v>
      </c>
      <c r="D148" s="133">
        <f t="shared" si="81"/>
        <v>0</v>
      </c>
      <c r="E148" s="133">
        <f t="shared" si="81"/>
        <v>0</v>
      </c>
      <c r="F148" s="133">
        <f t="shared" si="81"/>
        <v>0</v>
      </c>
      <c r="G148" s="133">
        <f t="shared" si="81"/>
        <v>0</v>
      </c>
      <c r="H148" s="133">
        <f t="shared" si="81"/>
        <v>0</v>
      </c>
      <c r="I148" s="133">
        <f t="shared" si="81"/>
        <v>0</v>
      </c>
      <c r="J148" s="133">
        <f t="shared" si="81"/>
        <v>0</v>
      </c>
      <c r="K148" s="133">
        <f t="shared" si="81"/>
        <v>0</v>
      </c>
      <c r="L148" s="133">
        <f t="shared" si="81"/>
        <v>0</v>
      </c>
      <c r="M148" s="133">
        <f t="shared" si="81"/>
        <v>0</v>
      </c>
      <c r="N148" s="133">
        <f t="shared" si="81"/>
        <v>0</v>
      </c>
      <c r="O148" s="133">
        <f t="shared" si="81"/>
        <v>0</v>
      </c>
      <c r="P148" s="119">
        <f t="shared" si="66"/>
        <v>0</v>
      </c>
    </row>
    <row r="149" spans="1:16" x14ac:dyDescent="0.25">
      <c r="A149" s="150" t="str">
        <f t="shared" si="63"/>
        <v>##</v>
      </c>
      <c r="B149" s="151" t="str">
        <f t="shared" si="63"/>
        <v>Special Use Category</v>
      </c>
      <c r="C149" s="133">
        <f t="shared" ref="C149:O149" si="82">C32+C90</f>
        <v>0</v>
      </c>
      <c r="D149" s="133">
        <f t="shared" si="82"/>
        <v>0</v>
      </c>
      <c r="E149" s="133">
        <f t="shared" si="82"/>
        <v>0</v>
      </c>
      <c r="F149" s="133">
        <f t="shared" si="82"/>
        <v>0</v>
      </c>
      <c r="G149" s="133">
        <f t="shared" si="82"/>
        <v>0</v>
      </c>
      <c r="H149" s="133">
        <f t="shared" si="82"/>
        <v>0</v>
      </c>
      <c r="I149" s="133">
        <f t="shared" si="82"/>
        <v>0</v>
      </c>
      <c r="J149" s="133">
        <f t="shared" si="82"/>
        <v>0</v>
      </c>
      <c r="K149" s="133">
        <f t="shared" si="82"/>
        <v>0</v>
      </c>
      <c r="L149" s="133">
        <f t="shared" si="82"/>
        <v>0</v>
      </c>
      <c r="M149" s="133">
        <f t="shared" si="82"/>
        <v>0</v>
      </c>
      <c r="N149" s="133">
        <f t="shared" si="82"/>
        <v>0</v>
      </c>
      <c r="O149" s="133">
        <f t="shared" si="82"/>
        <v>0</v>
      </c>
      <c r="P149" s="119">
        <f t="shared" si="66"/>
        <v>0</v>
      </c>
    </row>
    <row r="150" spans="1:16" s="96" customFormat="1" x14ac:dyDescent="0.25">
      <c r="A150" s="141">
        <f t="shared" si="63"/>
        <v>26</v>
      </c>
      <c r="B150" s="149" t="str">
        <f t="shared" si="63"/>
        <v>Information Services</v>
      </c>
      <c r="C150" s="133">
        <f t="shared" ref="C150:O150" si="83">C33+C91</f>
        <v>0</v>
      </c>
      <c r="D150" s="133">
        <f t="shared" si="83"/>
        <v>0</v>
      </c>
      <c r="E150" s="133">
        <f t="shared" si="83"/>
        <v>0</v>
      </c>
      <c r="F150" s="133">
        <f t="shared" si="83"/>
        <v>0</v>
      </c>
      <c r="G150" s="133">
        <f t="shared" si="83"/>
        <v>0</v>
      </c>
      <c r="H150" s="133">
        <f t="shared" si="83"/>
        <v>0</v>
      </c>
      <c r="I150" s="133">
        <f t="shared" si="83"/>
        <v>0</v>
      </c>
      <c r="J150" s="133">
        <f t="shared" si="83"/>
        <v>0</v>
      </c>
      <c r="K150" s="133">
        <f t="shared" si="83"/>
        <v>0</v>
      </c>
      <c r="L150" s="133">
        <f t="shared" si="83"/>
        <v>0</v>
      </c>
      <c r="M150" s="133">
        <f t="shared" si="83"/>
        <v>0</v>
      </c>
      <c r="N150" s="133">
        <f t="shared" si="83"/>
        <v>0</v>
      </c>
      <c r="O150" s="133">
        <f t="shared" si="83"/>
        <v>0</v>
      </c>
      <c r="P150" s="119">
        <f t="shared" si="66"/>
        <v>0</v>
      </c>
    </row>
    <row r="151" spans="1:16" x14ac:dyDescent="0.25">
      <c r="A151" s="150" t="str">
        <f t="shared" si="63"/>
        <v>##</v>
      </c>
      <c r="B151" s="151" t="str">
        <f t="shared" si="63"/>
        <v>Special Use Category</v>
      </c>
      <c r="C151" s="133">
        <f t="shared" ref="C151:O151" si="84">C34+C92</f>
        <v>0</v>
      </c>
      <c r="D151" s="133">
        <f t="shared" si="84"/>
        <v>0</v>
      </c>
      <c r="E151" s="133">
        <f t="shared" si="84"/>
        <v>0</v>
      </c>
      <c r="F151" s="133">
        <f t="shared" si="84"/>
        <v>0</v>
      </c>
      <c r="G151" s="133">
        <f t="shared" si="84"/>
        <v>0</v>
      </c>
      <c r="H151" s="133">
        <f t="shared" si="84"/>
        <v>0</v>
      </c>
      <c r="I151" s="133">
        <f t="shared" si="84"/>
        <v>0</v>
      </c>
      <c r="J151" s="133">
        <f t="shared" si="84"/>
        <v>0</v>
      </c>
      <c r="K151" s="133">
        <f t="shared" si="84"/>
        <v>0</v>
      </c>
      <c r="L151" s="133">
        <f t="shared" si="84"/>
        <v>0</v>
      </c>
      <c r="M151" s="133">
        <f t="shared" si="84"/>
        <v>0</v>
      </c>
      <c r="N151" s="133">
        <f t="shared" si="84"/>
        <v>0</v>
      </c>
      <c r="O151" s="133">
        <f t="shared" si="84"/>
        <v>0</v>
      </c>
      <c r="P151" s="119">
        <f t="shared" si="66"/>
        <v>0</v>
      </c>
    </row>
    <row r="152" spans="1:16" x14ac:dyDescent="0.25">
      <c r="A152" s="150" t="str">
        <f t="shared" ref="A152:B171" si="85">A35</f>
        <v>##</v>
      </c>
      <c r="B152" s="151" t="str">
        <f t="shared" si="85"/>
        <v>Special Use Category</v>
      </c>
      <c r="C152" s="133">
        <f t="shared" ref="C152:O152" si="86">C35+C93</f>
        <v>0</v>
      </c>
      <c r="D152" s="133">
        <f t="shared" si="86"/>
        <v>0</v>
      </c>
      <c r="E152" s="133">
        <f t="shared" si="86"/>
        <v>0</v>
      </c>
      <c r="F152" s="133">
        <f t="shared" si="86"/>
        <v>0</v>
      </c>
      <c r="G152" s="133">
        <f t="shared" si="86"/>
        <v>0</v>
      </c>
      <c r="H152" s="133">
        <f t="shared" si="86"/>
        <v>0</v>
      </c>
      <c r="I152" s="133">
        <f t="shared" si="86"/>
        <v>0</v>
      </c>
      <c r="J152" s="133">
        <f t="shared" si="86"/>
        <v>0</v>
      </c>
      <c r="K152" s="133">
        <f t="shared" si="86"/>
        <v>0</v>
      </c>
      <c r="L152" s="133">
        <f t="shared" si="86"/>
        <v>0</v>
      </c>
      <c r="M152" s="133">
        <f t="shared" si="86"/>
        <v>0</v>
      </c>
      <c r="N152" s="133">
        <f t="shared" si="86"/>
        <v>0</v>
      </c>
      <c r="O152" s="133">
        <f t="shared" si="86"/>
        <v>0</v>
      </c>
      <c r="P152" s="119">
        <f t="shared" si="66"/>
        <v>0</v>
      </c>
    </row>
    <row r="153" spans="1:16" s="96" customFormat="1" x14ac:dyDescent="0.25">
      <c r="A153" s="141">
        <f t="shared" si="85"/>
        <v>30</v>
      </c>
      <c r="B153" s="149" t="str">
        <f t="shared" si="85"/>
        <v>Training</v>
      </c>
      <c r="C153" s="133">
        <f t="shared" ref="C153:O153" si="87">C36+C94</f>
        <v>0</v>
      </c>
      <c r="D153" s="133">
        <f t="shared" si="87"/>
        <v>0</v>
      </c>
      <c r="E153" s="133">
        <f t="shared" si="87"/>
        <v>0</v>
      </c>
      <c r="F153" s="133">
        <f t="shared" si="87"/>
        <v>0</v>
      </c>
      <c r="G153" s="133">
        <f t="shared" si="87"/>
        <v>0</v>
      </c>
      <c r="H153" s="133">
        <f t="shared" si="87"/>
        <v>0</v>
      </c>
      <c r="I153" s="133">
        <f t="shared" si="87"/>
        <v>0</v>
      </c>
      <c r="J153" s="133">
        <f t="shared" si="87"/>
        <v>0</v>
      </c>
      <c r="K153" s="133">
        <f t="shared" si="87"/>
        <v>0</v>
      </c>
      <c r="L153" s="133">
        <f t="shared" si="87"/>
        <v>0</v>
      </c>
      <c r="M153" s="133">
        <f t="shared" si="87"/>
        <v>0</v>
      </c>
      <c r="N153" s="133">
        <f t="shared" si="87"/>
        <v>0</v>
      </c>
      <c r="O153" s="133">
        <f t="shared" si="87"/>
        <v>0</v>
      </c>
      <c r="P153" s="119">
        <f t="shared" si="66"/>
        <v>0</v>
      </c>
    </row>
    <row r="154" spans="1:16" s="96" customFormat="1" x14ac:dyDescent="0.25">
      <c r="A154" s="150" t="str">
        <f t="shared" si="85"/>
        <v>##</v>
      </c>
      <c r="B154" s="151" t="str">
        <f t="shared" si="85"/>
        <v>Special Use Category</v>
      </c>
      <c r="C154" s="133">
        <f t="shared" ref="C154:O154" si="88">C37+C95</f>
        <v>0</v>
      </c>
      <c r="D154" s="133">
        <f t="shared" si="88"/>
        <v>0</v>
      </c>
      <c r="E154" s="133">
        <f t="shared" si="88"/>
        <v>0</v>
      </c>
      <c r="F154" s="133">
        <f t="shared" si="88"/>
        <v>0</v>
      </c>
      <c r="G154" s="133">
        <f t="shared" si="88"/>
        <v>0</v>
      </c>
      <c r="H154" s="133">
        <f t="shared" si="88"/>
        <v>0</v>
      </c>
      <c r="I154" s="133">
        <f t="shared" si="88"/>
        <v>0</v>
      </c>
      <c r="J154" s="133">
        <f t="shared" si="88"/>
        <v>0</v>
      </c>
      <c r="K154" s="133">
        <f t="shared" si="88"/>
        <v>0</v>
      </c>
      <c r="L154" s="133">
        <f t="shared" si="88"/>
        <v>0</v>
      </c>
      <c r="M154" s="133">
        <f t="shared" si="88"/>
        <v>0</v>
      </c>
      <c r="N154" s="133">
        <f t="shared" si="88"/>
        <v>0</v>
      </c>
      <c r="O154" s="133">
        <f t="shared" si="88"/>
        <v>0</v>
      </c>
      <c r="P154" s="119">
        <f t="shared" si="66"/>
        <v>0</v>
      </c>
    </row>
    <row r="155" spans="1:16" x14ac:dyDescent="0.25">
      <c r="A155" s="150" t="str">
        <f t="shared" si="85"/>
        <v>##</v>
      </c>
      <c r="B155" s="151" t="str">
        <f t="shared" si="85"/>
        <v>Special Use Category</v>
      </c>
      <c r="C155" s="133">
        <f t="shared" ref="C155:O155" si="89">C38+C96</f>
        <v>0</v>
      </c>
      <c r="D155" s="133">
        <f t="shared" si="89"/>
        <v>0</v>
      </c>
      <c r="E155" s="133">
        <f t="shared" si="89"/>
        <v>0</v>
      </c>
      <c r="F155" s="133">
        <f t="shared" si="89"/>
        <v>0</v>
      </c>
      <c r="G155" s="133">
        <f t="shared" si="89"/>
        <v>0</v>
      </c>
      <c r="H155" s="133">
        <f t="shared" si="89"/>
        <v>0</v>
      </c>
      <c r="I155" s="133">
        <f t="shared" si="89"/>
        <v>0</v>
      </c>
      <c r="J155" s="133">
        <f t="shared" si="89"/>
        <v>0</v>
      </c>
      <c r="K155" s="133">
        <f t="shared" si="89"/>
        <v>0</v>
      </c>
      <c r="L155" s="133">
        <f t="shared" si="89"/>
        <v>0</v>
      </c>
      <c r="M155" s="133">
        <f t="shared" si="89"/>
        <v>0</v>
      </c>
      <c r="N155" s="133">
        <f t="shared" si="89"/>
        <v>0</v>
      </c>
      <c r="O155" s="133">
        <f t="shared" si="89"/>
        <v>0</v>
      </c>
      <c r="P155" s="119">
        <f t="shared" si="66"/>
        <v>0</v>
      </c>
    </row>
    <row r="156" spans="1:16" s="96" customFormat="1" x14ac:dyDescent="0.25">
      <c r="A156" s="150" t="str">
        <f t="shared" si="85"/>
        <v>##</v>
      </c>
      <c r="B156" s="151" t="str">
        <f t="shared" si="85"/>
        <v>Special Use Category</v>
      </c>
      <c r="C156" s="133">
        <f t="shared" ref="C156:O156" si="90">C39+C97</f>
        <v>0</v>
      </c>
      <c r="D156" s="133">
        <f t="shared" si="90"/>
        <v>0</v>
      </c>
      <c r="E156" s="133">
        <f t="shared" si="90"/>
        <v>0</v>
      </c>
      <c r="F156" s="133">
        <f t="shared" si="90"/>
        <v>0</v>
      </c>
      <c r="G156" s="133">
        <f t="shared" si="90"/>
        <v>0</v>
      </c>
      <c r="H156" s="133">
        <f t="shared" si="90"/>
        <v>0</v>
      </c>
      <c r="I156" s="133">
        <f t="shared" si="90"/>
        <v>0</v>
      </c>
      <c r="J156" s="133">
        <f t="shared" si="90"/>
        <v>0</v>
      </c>
      <c r="K156" s="133">
        <f t="shared" si="90"/>
        <v>0</v>
      </c>
      <c r="L156" s="133">
        <f t="shared" si="90"/>
        <v>0</v>
      </c>
      <c r="M156" s="133">
        <f t="shared" si="90"/>
        <v>0</v>
      </c>
      <c r="N156" s="133">
        <f t="shared" si="90"/>
        <v>0</v>
      </c>
      <c r="O156" s="133">
        <f t="shared" si="90"/>
        <v>0</v>
      </c>
      <c r="P156" s="119">
        <f t="shared" si="66"/>
        <v>0</v>
      </c>
    </row>
    <row r="157" spans="1:16" s="96" customFormat="1" x14ac:dyDescent="0.25">
      <c r="A157" s="150" t="str">
        <f t="shared" si="85"/>
        <v>##</v>
      </c>
      <c r="B157" s="151" t="str">
        <f t="shared" si="85"/>
        <v>Special Use Category</v>
      </c>
      <c r="C157" s="133">
        <f t="shared" ref="C157:O157" si="91">C40+C98</f>
        <v>0</v>
      </c>
      <c r="D157" s="133">
        <f t="shared" si="91"/>
        <v>0</v>
      </c>
      <c r="E157" s="133">
        <f t="shared" si="91"/>
        <v>0</v>
      </c>
      <c r="F157" s="133">
        <f t="shared" si="91"/>
        <v>0</v>
      </c>
      <c r="G157" s="133">
        <f t="shared" si="91"/>
        <v>0</v>
      </c>
      <c r="H157" s="133">
        <f t="shared" si="91"/>
        <v>0</v>
      </c>
      <c r="I157" s="133">
        <f t="shared" si="91"/>
        <v>0</v>
      </c>
      <c r="J157" s="133">
        <f t="shared" si="91"/>
        <v>0</v>
      </c>
      <c r="K157" s="133">
        <f t="shared" si="91"/>
        <v>0</v>
      </c>
      <c r="L157" s="133">
        <f t="shared" si="91"/>
        <v>0</v>
      </c>
      <c r="M157" s="133">
        <f t="shared" si="91"/>
        <v>0</v>
      </c>
      <c r="N157" s="133">
        <f t="shared" si="91"/>
        <v>0</v>
      </c>
      <c r="O157" s="133">
        <f t="shared" si="91"/>
        <v>0</v>
      </c>
      <c r="P157" s="119">
        <f t="shared" si="66"/>
        <v>0</v>
      </c>
    </row>
    <row r="158" spans="1:16" s="96" customFormat="1" x14ac:dyDescent="0.25">
      <c r="A158" s="150" t="str">
        <f t="shared" si="85"/>
        <v>##</v>
      </c>
      <c r="B158" s="151" t="str">
        <f t="shared" si="85"/>
        <v>Special Use Category</v>
      </c>
      <c r="C158" s="133">
        <f t="shared" ref="C158:O158" si="92">C41+C99</f>
        <v>0</v>
      </c>
      <c r="D158" s="133">
        <f t="shared" si="92"/>
        <v>0</v>
      </c>
      <c r="E158" s="133">
        <f t="shared" si="92"/>
        <v>0</v>
      </c>
      <c r="F158" s="133">
        <f t="shared" si="92"/>
        <v>0</v>
      </c>
      <c r="G158" s="133">
        <f t="shared" si="92"/>
        <v>0</v>
      </c>
      <c r="H158" s="133">
        <f t="shared" si="92"/>
        <v>0</v>
      </c>
      <c r="I158" s="133">
        <f t="shared" si="92"/>
        <v>0</v>
      </c>
      <c r="J158" s="133">
        <f t="shared" si="92"/>
        <v>0</v>
      </c>
      <c r="K158" s="133">
        <f t="shared" si="92"/>
        <v>0</v>
      </c>
      <c r="L158" s="133">
        <f t="shared" si="92"/>
        <v>0</v>
      </c>
      <c r="M158" s="133">
        <f t="shared" si="92"/>
        <v>0</v>
      </c>
      <c r="N158" s="133">
        <f t="shared" si="92"/>
        <v>0</v>
      </c>
      <c r="O158" s="133">
        <f t="shared" si="92"/>
        <v>0</v>
      </c>
      <c r="P158" s="119">
        <f t="shared" si="66"/>
        <v>0</v>
      </c>
    </row>
    <row r="159" spans="1:16" s="96" customFormat="1" x14ac:dyDescent="0.25">
      <c r="A159" s="150" t="str">
        <f t="shared" si="85"/>
        <v>##</v>
      </c>
      <c r="B159" s="151" t="str">
        <f t="shared" si="85"/>
        <v>Special Use Category</v>
      </c>
      <c r="C159" s="133">
        <f t="shared" ref="C159:O159" si="93">C42+C100</f>
        <v>0</v>
      </c>
      <c r="D159" s="133">
        <f t="shared" si="93"/>
        <v>0</v>
      </c>
      <c r="E159" s="133">
        <f t="shared" si="93"/>
        <v>0</v>
      </c>
      <c r="F159" s="133">
        <f t="shared" si="93"/>
        <v>0</v>
      </c>
      <c r="G159" s="133">
        <f t="shared" si="93"/>
        <v>0</v>
      </c>
      <c r="H159" s="133">
        <f t="shared" si="93"/>
        <v>0</v>
      </c>
      <c r="I159" s="133">
        <f t="shared" si="93"/>
        <v>0</v>
      </c>
      <c r="J159" s="133">
        <f t="shared" si="93"/>
        <v>0</v>
      </c>
      <c r="K159" s="133">
        <f t="shared" si="93"/>
        <v>0</v>
      </c>
      <c r="L159" s="133">
        <f t="shared" si="93"/>
        <v>0</v>
      </c>
      <c r="M159" s="133">
        <f t="shared" si="93"/>
        <v>0</v>
      </c>
      <c r="N159" s="133">
        <f t="shared" si="93"/>
        <v>0</v>
      </c>
      <c r="O159" s="133">
        <f t="shared" si="93"/>
        <v>0</v>
      </c>
      <c r="P159" s="119">
        <f t="shared" si="66"/>
        <v>0</v>
      </c>
    </row>
    <row r="160" spans="1:16" s="96" customFormat="1" x14ac:dyDescent="0.25">
      <c r="A160" s="150" t="str">
        <f t="shared" si="85"/>
        <v>##</v>
      </c>
      <c r="B160" s="151" t="str">
        <f t="shared" si="85"/>
        <v>Special Use Category</v>
      </c>
      <c r="C160" s="133">
        <f t="shared" ref="C160:O160" si="94">C43+C101</f>
        <v>0</v>
      </c>
      <c r="D160" s="133">
        <f t="shared" si="94"/>
        <v>0</v>
      </c>
      <c r="E160" s="133">
        <f t="shared" si="94"/>
        <v>0</v>
      </c>
      <c r="F160" s="133">
        <f t="shared" si="94"/>
        <v>0</v>
      </c>
      <c r="G160" s="133">
        <f t="shared" si="94"/>
        <v>0</v>
      </c>
      <c r="H160" s="133">
        <f t="shared" si="94"/>
        <v>0</v>
      </c>
      <c r="I160" s="133">
        <f t="shared" si="94"/>
        <v>0</v>
      </c>
      <c r="J160" s="133">
        <f t="shared" si="94"/>
        <v>0</v>
      </c>
      <c r="K160" s="133">
        <f t="shared" si="94"/>
        <v>0</v>
      </c>
      <c r="L160" s="133">
        <f t="shared" si="94"/>
        <v>0</v>
      </c>
      <c r="M160" s="133">
        <f t="shared" si="94"/>
        <v>0</v>
      </c>
      <c r="N160" s="133">
        <f t="shared" si="94"/>
        <v>0</v>
      </c>
      <c r="O160" s="133">
        <f t="shared" si="94"/>
        <v>0</v>
      </c>
      <c r="P160" s="119">
        <f t="shared" si="66"/>
        <v>0</v>
      </c>
    </row>
    <row r="161" spans="1:16" s="96" customFormat="1" x14ac:dyDescent="0.25">
      <c r="A161" s="150" t="str">
        <f t="shared" si="85"/>
        <v>##</v>
      </c>
      <c r="B161" s="151" t="str">
        <f t="shared" si="85"/>
        <v>Special Use Category</v>
      </c>
      <c r="C161" s="133">
        <f t="shared" ref="C161:O161" si="95">C44+C102</f>
        <v>0</v>
      </c>
      <c r="D161" s="133">
        <f t="shared" si="95"/>
        <v>0</v>
      </c>
      <c r="E161" s="133">
        <f t="shared" si="95"/>
        <v>0</v>
      </c>
      <c r="F161" s="133">
        <f t="shared" si="95"/>
        <v>0</v>
      </c>
      <c r="G161" s="133">
        <f t="shared" si="95"/>
        <v>0</v>
      </c>
      <c r="H161" s="133">
        <f t="shared" si="95"/>
        <v>0</v>
      </c>
      <c r="I161" s="133">
        <f t="shared" si="95"/>
        <v>0</v>
      </c>
      <c r="J161" s="133">
        <f t="shared" si="95"/>
        <v>0</v>
      </c>
      <c r="K161" s="133">
        <f t="shared" si="95"/>
        <v>0</v>
      </c>
      <c r="L161" s="133">
        <f t="shared" si="95"/>
        <v>0</v>
      </c>
      <c r="M161" s="133">
        <f t="shared" si="95"/>
        <v>0</v>
      </c>
      <c r="N161" s="133">
        <f t="shared" si="95"/>
        <v>0</v>
      </c>
      <c r="O161" s="133">
        <f t="shared" si="95"/>
        <v>0</v>
      </c>
      <c r="P161" s="119">
        <f t="shared" si="66"/>
        <v>0</v>
      </c>
    </row>
    <row r="162" spans="1:16" x14ac:dyDescent="0.25">
      <c r="A162" s="150" t="str">
        <f t="shared" si="85"/>
        <v>##</v>
      </c>
      <c r="B162" s="151" t="str">
        <f t="shared" si="85"/>
        <v>Special Use Category</v>
      </c>
      <c r="C162" s="133">
        <f t="shared" ref="C162:O162" si="96">C45+C103</f>
        <v>0</v>
      </c>
      <c r="D162" s="133">
        <f t="shared" si="96"/>
        <v>0</v>
      </c>
      <c r="E162" s="133">
        <f t="shared" si="96"/>
        <v>0</v>
      </c>
      <c r="F162" s="133">
        <f t="shared" si="96"/>
        <v>0</v>
      </c>
      <c r="G162" s="133">
        <f t="shared" si="96"/>
        <v>0</v>
      </c>
      <c r="H162" s="133">
        <f t="shared" si="96"/>
        <v>0</v>
      </c>
      <c r="I162" s="133">
        <f t="shared" si="96"/>
        <v>0</v>
      </c>
      <c r="J162" s="133">
        <f t="shared" si="96"/>
        <v>0</v>
      </c>
      <c r="K162" s="133">
        <f t="shared" si="96"/>
        <v>0</v>
      </c>
      <c r="L162" s="133">
        <f t="shared" si="96"/>
        <v>0</v>
      </c>
      <c r="M162" s="133">
        <f t="shared" si="96"/>
        <v>0</v>
      </c>
      <c r="N162" s="133">
        <f t="shared" si="96"/>
        <v>0</v>
      </c>
      <c r="O162" s="133">
        <f t="shared" si="96"/>
        <v>0</v>
      </c>
      <c r="P162" s="119">
        <f t="shared" si="66"/>
        <v>0</v>
      </c>
    </row>
    <row r="163" spans="1:16" x14ac:dyDescent="0.25">
      <c r="A163" s="150" t="str">
        <f t="shared" si="85"/>
        <v>##</v>
      </c>
      <c r="B163" s="151" t="str">
        <f t="shared" si="85"/>
        <v>Special Use Category</v>
      </c>
      <c r="C163" s="133">
        <f t="shared" ref="C163:O163" si="97">C46+C104</f>
        <v>0</v>
      </c>
      <c r="D163" s="133">
        <f t="shared" si="97"/>
        <v>0</v>
      </c>
      <c r="E163" s="133">
        <f t="shared" si="97"/>
        <v>0</v>
      </c>
      <c r="F163" s="133">
        <f t="shared" si="97"/>
        <v>0</v>
      </c>
      <c r="G163" s="133">
        <f t="shared" si="97"/>
        <v>0</v>
      </c>
      <c r="H163" s="133">
        <f t="shared" si="97"/>
        <v>0</v>
      </c>
      <c r="I163" s="133">
        <f t="shared" si="97"/>
        <v>0</v>
      </c>
      <c r="J163" s="133">
        <f t="shared" si="97"/>
        <v>0</v>
      </c>
      <c r="K163" s="133">
        <f t="shared" si="97"/>
        <v>0</v>
      </c>
      <c r="L163" s="133">
        <f t="shared" si="97"/>
        <v>0</v>
      </c>
      <c r="M163" s="133">
        <f t="shared" si="97"/>
        <v>0</v>
      </c>
      <c r="N163" s="133">
        <f t="shared" si="97"/>
        <v>0</v>
      </c>
      <c r="O163" s="133">
        <f t="shared" si="97"/>
        <v>0</v>
      </c>
      <c r="P163" s="119">
        <f t="shared" si="66"/>
        <v>0</v>
      </c>
    </row>
    <row r="164" spans="1:16" x14ac:dyDescent="0.25">
      <c r="A164" s="150" t="str">
        <f t="shared" si="85"/>
        <v>##</v>
      </c>
      <c r="B164" s="151" t="str">
        <f t="shared" si="85"/>
        <v>Special Use Category</v>
      </c>
      <c r="C164" s="133">
        <f t="shared" ref="C164:O164" si="98">C47+C105</f>
        <v>0</v>
      </c>
      <c r="D164" s="133">
        <f t="shared" si="98"/>
        <v>0</v>
      </c>
      <c r="E164" s="133">
        <f t="shared" si="98"/>
        <v>0</v>
      </c>
      <c r="F164" s="133">
        <f t="shared" si="98"/>
        <v>0</v>
      </c>
      <c r="G164" s="133">
        <f t="shared" si="98"/>
        <v>0</v>
      </c>
      <c r="H164" s="133">
        <f t="shared" si="98"/>
        <v>0</v>
      </c>
      <c r="I164" s="133">
        <f t="shared" si="98"/>
        <v>0</v>
      </c>
      <c r="J164" s="133">
        <f t="shared" si="98"/>
        <v>0</v>
      </c>
      <c r="K164" s="133">
        <f t="shared" si="98"/>
        <v>0</v>
      </c>
      <c r="L164" s="133">
        <f t="shared" si="98"/>
        <v>0</v>
      </c>
      <c r="M164" s="133">
        <f t="shared" si="98"/>
        <v>0</v>
      </c>
      <c r="N164" s="133">
        <f t="shared" si="98"/>
        <v>0</v>
      </c>
      <c r="O164" s="133">
        <f t="shared" si="98"/>
        <v>0</v>
      </c>
      <c r="P164" s="119">
        <f t="shared" si="66"/>
        <v>0</v>
      </c>
    </row>
    <row r="165" spans="1:16" s="96" customFormat="1" x14ac:dyDescent="0.25">
      <c r="A165" s="150" t="str">
        <f t="shared" si="85"/>
        <v>##</v>
      </c>
      <c r="B165" s="151" t="str">
        <f t="shared" si="85"/>
        <v>Special Use Category</v>
      </c>
      <c r="C165" s="133">
        <f t="shared" ref="C165:O165" si="99">C48+C106</f>
        <v>0</v>
      </c>
      <c r="D165" s="133">
        <f t="shared" si="99"/>
        <v>0</v>
      </c>
      <c r="E165" s="133">
        <f t="shared" si="99"/>
        <v>0</v>
      </c>
      <c r="F165" s="133">
        <f t="shared" si="99"/>
        <v>0</v>
      </c>
      <c r="G165" s="133">
        <f t="shared" si="99"/>
        <v>0</v>
      </c>
      <c r="H165" s="133">
        <f t="shared" si="99"/>
        <v>0</v>
      </c>
      <c r="I165" s="133">
        <f t="shared" si="99"/>
        <v>0</v>
      </c>
      <c r="J165" s="133">
        <f t="shared" si="99"/>
        <v>0</v>
      </c>
      <c r="K165" s="133">
        <f t="shared" si="99"/>
        <v>0</v>
      </c>
      <c r="L165" s="133">
        <f t="shared" si="99"/>
        <v>0</v>
      </c>
      <c r="M165" s="133">
        <f t="shared" si="99"/>
        <v>0</v>
      </c>
      <c r="N165" s="133">
        <f t="shared" si="99"/>
        <v>0</v>
      </c>
      <c r="O165" s="133">
        <f t="shared" si="99"/>
        <v>0</v>
      </c>
      <c r="P165" s="119">
        <f t="shared" si="66"/>
        <v>0</v>
      </c>
    </row>
    <row r="166" spans="1:16" s="96" customFormat="1" x14ac:dyDescent="0.25">
      <c r="A166" s="150" t="str">
        <f t="shared" si="85"/>
        <v>##</v>
      </c>
      <c r="B166" s="151" t="str">
        <f t="shared" si="85"/>
        <v>Special Use Category</v>
      </c>
      <c r="C166" s="133">
        <f t="shared" ref="C166:O166" si="100">C49+C107</f>
        <v>0</v>
      </c>
      <c r="D166" s="133">
        <f t="shared" si="100"/>
        <v>0</v>
      </c>
      <c r="E166" s="133">
        <f t="shared" si="100"/>
        <v>0</v>
      </c>
      <c r="F166" s="133">
        <f t="shared" si="100"/>
        <v>0</v>
      </c>
      <c r="G166" s="133">
        <f t="shared" si="100"/>
        <v>0</v>
      </c>
      <c r="H166" s="133">
        <f t="shared" si="100"/>
        <v>0</v>
      </c>
      <c r="I166" s="133">
        <f t="shared" si="100"/>
        <v>0</v>
      </c>
      <c r="J166" s="133">
        <f t="shared" si="100"/>
        <v>0</v>
      </c>
      <c r="K166" s="133">
        <f t="shared" si="100"/>
        <v>0</v>
      </c>
      <c r="L166" s="133">
        <f t="shared" si="100"/>
        <v>0</v>
      </c>
      <c r="M166" s="133">
        <f t="shared" si="100"/>
        <v>0</v>
      </c>
      <c r="N166" s="133">
        <f t="shared" si="100"/>
        <v>0</v>
      </c>
      <c r="O166" s="133">
        <f t="shared" si="100"/>
        <v>0</v>
      </c>
      <c r="P166" s="119">
        <f t="shared" si="66"/>
        <v>0</v>
      </c>
    </row>
    <row r="167" spans="1:16" s="96" customFormat="1" x14ac:dyDescent="0.25">
      <c r="A167" s="150" t="str">
        <f t="shared" si="85"/>
        <v>##</v>
      </c>
      <c r="B167" s="151" t="str">
        <f t="shared" si="85"/>
        <v>Special Use Category</v>
      </c>
      <c r="C167" s="133">
        <f t="shared" ref="C167:O167" si="101">C50+C108</f>
        <v>0</v>
      </c>
      <c r="D167" s="133">
        <f t="shared" si="101"/>
        <v>0</v>
      </c>
      <c r="E167" s="133">
        <f t="shared" si="101"/>
        <v>0</v>
      </c>
      <c r="F167" s="133">
        <f t="shared" si="101"/>
        <v>0</v>
      </c>
      <c r="G167" s="133">
        <f t="shared" si="101"/>
        <v>0</v>
      </c>
      <c r="H167" s="133">
        <f t="shared" si="101"/>
        <v>0</v>
      </c>
      <c r="I167" s="133">
        <f t="shared" si="101"/>
        <v>0</v>
      </c>
      <c r="J167" s="133">
        <f t="shared" si="101"/>
        <v>0</v>
      </c>
      <c r="K167" s="133">
        <f t="shared" si="101"/>
        <v>0</v>
      </c>
      <c r="L167" s="133">
        <f t="shared" si="101"/>
        <v>0</v>
      </c>
      <c r="M167" s="133">
        <f t="shared" si="101"/>
        <v>0</v>
      </c>
      <c r="N167" s="133">
        <f t="shared" si="101"/>
        <v>0</v>
      </c>
      <c r="O167" s="133">
        <f t="shared" si="101"/>
        <v>0</v>
      </c>
      <c r="P167" s="119">
        <f t="shared" si="66"/>
        <v>0</v>
      </c>
    </row>
    <row r="168" spans="1:16" s="96" customFormat="1" x14ac:dyDescent="0.25">
      <c r="A168" s="150" t="str">
        <f t="shared" si="85"/>
        <v>##</v>
      </c>
      <c r="B168" s="151" t="str">
        <f t="shared" si="85"/>
        <v>Special Use Category</v>
      </c>
      <c r="C168" s="133">
        <f t="shared" ref="C168:O168" si="102">C51+C109</f>
        <v>0</v>
      </c>
      <c r="D168" s="133">
        <f t="shared" si="102"/>
        <v>0</v>
      </c>
      <c r="E168" s="133">
        <f t="shared" si="102"/>
        <v>0</v>
      </c>
      <c r="F168" s="133">
        <f t="shared" si="102"/>
        <v>0</v>
      </c>
      <c r="G168" s="133">
        <f t="shared" si="102"/>
        <v>0</v>
      </c>
      <c r="H168" s="133">
        <f t="shared" si="102"/>
        <v>0</v>
      </c>
      <c r="I168" s="133">
        <f t="shared" si="102"/>
        <v>0</v>
      </c>
      <c r="J168" s="133">
        <f t="shared" si="102"/>
        <v>0</v>
      </c>
      <c r="K168" s="133">
        <f t="shared" si="102"/>
        <v>0</v>
      </c>
      <c r="L168" s="133">
        <f t="shared" si="102"/>
        <v>0</v>
      </c>
      <c r="M168" s="133">
        <f t="shared" si="102"/>
        <v>0</v>
      </c>
      <c r="N168" s="133">
        <f t="shared" si="102"/>
        <v>0</v>
      </c>
      <c r="O168" s="133">
        <f t="shared" si="102"/>
        <v>0</v>
      </c>
      <c r="P168" s="119">
        <f t="shared" si="66"/>
        <v>0</v>
      </c>
    </row>
    <row r="169" spans="1:16" s="96" customFormat="1" x14ac:dyDescent="0.25">
      <c r="A169" s="150" t="str">
        <f t="shared" si="85"/>
        <v>##</v>
      </c>
      <c r="B169" s="151" t="str">
        <f t="shared" si="85"/>
        <v>Special Use Category</v>
      </c>
      <c r="C169" s="133">
        <f t="shared" ref="C169:O169" si="103">C52+C110</f>
        <v>0</v>
      </c>
      <c r="D169" s="133">
        <f t="shared" si="103"/>
        <v>0</v>
      </c>
      <c r="E169" s="133">
        <f t="shared" si="103"/>
        <v>0</v>
      </c>
      <c r="F169" s="133">
        <f t="shared" si="103"/>
        <v>0</v>
      </c>
      <c r="G169" s="133">
        <f t="shared" si="103"/>
        <v>0</v>
      </c>
      <c r="H169" s="133">
        <f t="shared" si="103"/>
        <v>0</v>
      </c>
      <c r="I169" s="133">
        <f t="shared" si="103"/>
        <v>0</v>
      </c>
      <c r="J169" s="133">
        <f t="shared" si="103"/>
        <v>0</v>
      </c>
      <c r="K169" s="133">
        <f t="shared" si="103"/>
        <v>0</v>
      </c>
      <c r="L169" s="133">
        <f t="shared" si="103"/>
        <v>0</v>
      </c>
      <c r="M169" s="133">
        <f t="shared" si="103"/>
        <v>0</v>
      </c>
      <c r="N169" s="133">
        <f t="shared" si="103"/>
        <v>0</v>
      </c>
      <c r="O169" s="133">
        <f t="shared" si="103"/>
        <v>0</v>
      </c>
      <c r="P169" s="119">
        <f t="shared" si="66"/>
        <v>0</v>
      </c>
    </row>
    <row r="170" spans="1:16" s="96" customFormat="1" x14ac:dyDescent="0.25">
      <c r="A170" s="150" t="str">
        <f t="shared" si="85"/>
        <v>##</v>
      </c>
      <c r="B170" s="151" t="str">
        <f t="shared" si="85"/>
        <v>Special Use Category</v>
      </c>
      <c r="C170" s="133">
        <f t="shared" ref="C170:O170" si="104">C53+C111</f>
        <v>0</v>
      </c>
      <c r="D170" s="133">
        <f t="shared" si="104"/>
        <v>0</v>
      </c>
      <c r="E170" s="133">
        <f t="shared" si="104"/>
        <v>0</v>
      </c>
      <c r="F170" s="133">
        <f t="shared" si="104"/>
        <v>0</v>
      </c>
      <c r="G170" s="133">
        <f t="shared" si="104"/>
        <v>0</v>
      </c>
      <c r="H170" s="133">
        <f t="shared" si="104"/>
        <v>0</v>
      </c>
      <c r="I170" s="133">
        <f t="shared" si="104"/>
        <v>0</v>
      </c>
      <c r="J170" s="133">
        <f t="shared" si="104"/>
        <v>0</v>
      </c>
      <c r="K170" s="133">
        <f t="shared" si="104"/>
        <v>0</v>
      </c>
      <c r="L170" s="133">
        <f t="shared" si="104"/>
        <v>0</v>
      </c>
      <c r="M170" s="133">
        <f t="shared" si="104"/>
        <v>0</v>
      </c>
      <c r="N170" s="133">
        <f t="shared" si="104"/>
        <v>0</v>
      </c>
      <c r="O170" s="133">
        <f t="shared" si="104"/>
        <v>0</v>
      </c>
      <c r="P170" s="119">
        <f t="shared" si="66"/>
        <v>0</v>
      </c>
    </row>
    <row r="171" spans="1:16" x14ac:dyDescent="0.25">
      <c r="A171" s="150" t="str">
        <f t="shared" si="85"/>
        <v>##</v>
      </c>
      <c r="B171" s="151" t="str">
        <f t="shared" si="85"/>
        <v>Special Use Category</v>
      </c>
      <c r="C171" s="133">
        <f t="shared" ref="C171:O171" si="105">C54+C112</f>
        <v>0</v>
      </c>
      <c r="D171" s="133">
        <f t="shared" si="105"/>
        <v>0</v>
      </c>
      <c r="E171" s="133">
        <f t="shared" si="105"/>
        <v>0</v>
      </c>
      <c r="F171" s="133">
        <f t="shared" si="105"/>
        <v>0</v>
      </c>
      <c r="G171" s="133">
        <f t="shared" si="105"/>
        <v>0</v>
      </c>
      <c r="H171" s="133">
        <f t="shared" si="105"/>
        <v>0</v>
      </c>
      <c r="I171" s="133">
        <f t="shared" si="105"/>
        <v>0</v>
      </c>
      <c r="J171" s="133">
        <f t="shared" si="105"/>
        <v>0</v>
      </c>
      <c r="K171" s="133">
        <f t="shared" si="105"/>
        <v>0</v>
      </c>
      <c r="L171" s="133">
        <f t="shared" si="105"/>
        <v>0</v>
      </c>
      <c r="M171" s="133">
        <f t="shared" si="105"/>
        <v>0</v>
      </c>
      <c r="N171" s="133">
        <f t="shared" si="105"/>
        <v>0</v>
      </c>
      <c r="O171" s="133">
        <f t="shared" si="105"/>
        <v>0</v>
      </c>
      <c r="P171" s="119">
        <f t="shared" si="66"/>
        <v>0</v>
      </c>
    </row>
    <row r="172" spans="1:16" x14ac:dyDescent="0.25">
      <c r="A172" s="150" t="str">
        <f t="shared" ref="A172:B177" si="106">A55</f>
        <v>##</v>
      </c>
      <c r="B172" s="151" t="str">
        <f t="shared" si="106"/>
        <v>Special Use Category</v>
      </c>
      <c r="C172" s="133">
        <f t="shared" ref="C172:O172" si="107">C55+C113</f>
        <v>0</v>
      </c>
      <c r="D172" s="133">
        <f t="shared" si="107"/>
        <v>0</v>
      </c>
      <c r="E172" s="133">
        <f t="shared" si="107"/>
        <v>0</v>
      </c>
      <c r="F172" s="133">
        <f t="shared" si="107"/>
        <v>0</v>
      </c>
      <c r="G172" s="133">
        <f t="shared" si="107"/>
        <v>0</v>
      </c>
      <c r="H172" s="133">
        <f t="shared" si="107"/>
        <v>0</v>
      </c>
      <c r="I172" s="133">
        <f t="shared" si="107"/>
        <v>0</v>
      </c>
      <c r="J172" s="133">
        <f t="shared" si="107"/>
        <v>0</v>
      </c>
      <c r="K172" s="133">
        <f t="shared" si="107"/>
        <v>0</v>
      </c>
      <c r="L172" s="133">
        <f t="shared" si="107"/>
        <v>0</v>
      </c>
      <c r="M172" s="133">
        <f t="shared" si="107"/>
        <v>0</v>
      </c>
      <c r="N172" s="133">
        <f t="shared" si="107"/>
        <v>0</v>
      </c>
      <c r="O172" s="133">
        <f t="shared" si="107"/>
        <v>0</v>
      </c>
      <c r="P172" s="119">
        <f t="shared" si="66"/>
        <v>0</v>
      </c>
    </row>
    <row r="173" spans="1:16" x14ac:dyDescent="0.25">
      <c r="A173" s="141">
        <f t="shared" si="106"/>
        <v>82</v>
      </c>
      <c r="B173" s="149" t="str">
        <f t="shared" si="106"/>
        <v>Department Cost Allocation</v>
      </c>
      <c r="C173" s="133">
        <f t="shared" ref="C173:O173" si="108">C56+C114</f>
        <v>0</v>
      </c>
      <c r="D173" s="133">
        <f t="shared" si="108"/>
        <v>0</v>
      </c>
      <c r="E173" s="133">
        <f t="shared" si="108"/>
        <v>0</v>
      </c>
      <c r="F173" s="133">
        <f t="shared" si="108"/>
        <v>0</v>
      </c>
      <c r="G173" s="133">
        <f t="shared" si="108"/>
        <v>0</v>
      </c>
      <c r="H173" s="133">
        <f t="shared" si="108"/>
        <v>0</v>
      </c>
      <c r="I173" s="133">
        <f t="shared" si="108"/>
        <v>0</v>
      </c>
      <c r="J173" s="133">
        <f t="shared" si="108"/>
        <v>0</v>
      </c>
      <c r="K173" s="133">
        <f t="shared" si="108"/>
        <v>0</v>
      </c>
      <c r="L173" s="133">
        <f t="shared" si="108"/>
        <v>0</v>
      </c>
      <c r="M173" s="133">
        <f t="shared" si="108"/>
        <v>0</v>
      </c>
      <c r="N173" s="133">
        <f t="shared" si="108"/>
        <v>0</v>
      </c>
      <c r="O173" s="133">
        <f t="shared" si="108"/>
        <v>0</v>
      </c>
      <c r="P173" s="119">
        <f t="shared" si="66"/>
        <v>0</v>
      </c>
    </row>
    <row r="174" spans="1:16" x14ac:dyDescent="0.25">
      <c r="A174" s="141">
        <f t="shared" si="106"/>
        <v>86</v>
      </c>
      <c r="B174" s="149" t="str">
        <f t="shared" si="106"/>
        <v>Reserve</v>
      </c>
      <c r="C174" s="133">
        <f t="shared" ref="C174:O174" si="109">C57+C115</f>
        <v>0</v>
      </c>
      <c r="D174" s="133">
        <f t="shared" si="109"/>
        <v>0</v>
      </c>
      <c r="E174" s="133">
        <f t="shared" si="109"/>
        <v>0</v>
      </c>
      <c r="F174" s="133">
        <f t="shared" si="109"/>
        <v>0</v>
      </c>
      <c r="G174" s="133">
        <f t="shared" si="109"/>
        <v>0</v>
      </c>
      <c r="H174" s="133">
        <f t="shared" si="109"/>
        <v>0</v>
      </c>
      <c r="I174" s="133">
        <f t="shared" si="109"/>
        <v>0</v>
      </c>
      <c r="J174" s="133">
        <f t="shared" si="109"/>
        <v>0</v>
      </c>
      <c r="K174" s="133">
        <f t="shared" si="109"/>
        <v>0</v>
      </c>
      <c r="L174" s="133">
        <f t="shared" si="109"/>
        <v>0</v>
      </c>
      <c r="M174" s="133">
        <f t="shared" si="109"/>
        <v>0</v>
      </c>
      <c r="N174" s="133">
        <f t="shared" si="109"/>
        <v>0</v>
      </c>
      <c r="O174" s="133">
        <f t="shared" si="109"/>
        <v>0</v>
      </c>
      <c r="P174" s="119">
        <f t="shared" si="66"/>
        <v>0</v>
      </c>
    </row>
    <row r="175" spans="1:16" x14ac:dyDescent="0.25">
      <c r="A175" s="141">
        <f t="shared" si="106"/>
        <v>87</v>
      </c>
      <c r="B175" s="149" t="str">
        <f t="shared" si="106"/>
        <v>Purchasing Assessment</v>
      </c>
      <c r="C175" s="133">
        <f t="shared" ref="C175:O175" si="110">C58+C116</f>
        <v>0</v>
      </c>
      <c r="D175" s="133">
        <f t="shared" si="110"/>
        <v>0</v>
      </c>
      <c r="E175" s="133">
        <f t="shared" si="110"/>
        <v>0</v>
      </c>
      <c r="F175" s="133">
        <f t="shared" si="110"/>
        <v>0</v>
      </c>
      <c r="G175" s="133">
        <f t="shared" si="110"/>
        <v>0</v>
      </c>
      <c r="H175" s="133">
        <f t="shared" si="110"/>
        <v>0</v>
      </c>
      <c r="I175" s="133">
        <f t="shared" si="110"/>
        <v>0</v>
      </c>
      <c r="J175" s="133">
        <f t="shared" si="110"/>
        <v>0</v>
      </c>
      <c r="K175" s="133">
        <f t="shared" si="110"/>
        <v>0</v>
      </c>
      <c r="L175" s="133">
        <f t="shared" si="110"/>
        <v>0</v>
      </c>
      <c r="M175" s="133">
        <f t="shared" si="110"/>
        <v>0</v>
      </c>
      <c r="N175" s="133">
        <f t="shared" si="110"/>
        <v>0</v>
      </c>
      <c r="O175" s="133">
        <f t="shared" si="110"/>
        <v>0</v>
      </c>
      <c r="P175" s="119">
        <f t="shared" si="66"/>
        <v>0</v>
      </c>
    </row>
    <row r="176" spans="1:16" x14ac:dyDescent="0.25">
      <c r="A176" s="141">
        <f t="shared" si="106"/>
        <v>88</v>
      </c>
      <c r="B176" s="149" t="str">
        <f t="shared" si="106"/>
        <v>Statewide Cost Allocation Plan</v>
      </c>
      <c r="C176" s="133">
        <f t="shared" ref="C176:O176" si="111">C59+C117</f>
        <v>0</v>
      </c>
      <c r="D176" s="133">
        <f t="shared" si="111"/>
        <v>0</v>
      </c>
      <c r="E176" s="133">
        <f t="shared" si="111"/>
        <v>0</v>
      </c>
      <c r="F176" s="133">
        <f t="shared" si="111"/>
        <v>0</v>
      </c>
      <c r="G176" s="133">
        <f t="shared" si="111"/>
        <v>0</v>
      </c>
      <c r="H176" s="133">
        <f t="shared" si="111"/>
        <v>0</v>
      </c>
      <c r="I176" s="133">
        <f t="shared" si="111"/>
        <v>0</v>
      </c>
      <c r="J176" s="133">
        <f t="shared" si="111"/>
        <v>0</v>
      </c>
      <c r="K176" s="133">
        <f t="shared" si="111"/>
        <v>0</v>
      </c>
      <c r="L176" s="133">
        <f t="shared" si="111"/>
        <v>0</v>
      </c>
      <c r="M176" s="133">
        <f t="shared" si="111"/>
        <v>0</v>
      </c>
      <c r="N176" s="133">
        <f t="shared" si="111"/>
        <v>0</v>
      </c>
      <c r="O176" s="133">
        <f t="shared" si="111"/>
        <v>0</v>
      </c>
      <c r="P176" s="119">
        <f t="shared" si="66"/>
        <v>0</v>
      </c>
    </row>
    <row r="177" spans="1:17" x14ac:dyDescent="0.25">
      <c r="A177" s="141">
        <f t="shared" si="106"/>
        <v>89</v>
      </c>
      <c r="B177" s="149" t="str">
        <f t="shared" si="106"/>
        <v>AG Cost Allocation Plan</v>
      </c>
      <c r="C177" s="133">
        <f t="shared" ref="C177:O177" si="112">C60+C118</f>
        <v>0</v>
      </c>
      <c r="D177" s="133">
        <f t="shared" si="112"/>
        <v>0</v>
      </c>
      <c r="E177" s="133">
        <f t="shared" si="112"/>
        <v>0</v>
      </c>
      <c r="F177" s="133">
        <f t="shared" si="112"/>
        <v>0</v>
      </c>
      <c r="G177" s="133">
        <f t="shared" si="112"/>
        <v>0</v>
      </c>
      <c r="H177" s="133">
        <f t="shared" si="112"/>
        <v>0</v>
      </c>
      <c r="I177" s="133">
        <f t="shared" si="112"/>
        <v>0</v>
      </c>
      <c r="J177" s="133">
        <f t="shared" si="112"/>
        <v>0</v>
      </c>
      <c r="K177" s="133">
        <f t="shared" si="112"/>
        <v>0</v>
      </c>
      <c r="L177" s="133">
        <f t="shared" si="112"/>
        <v>0</v>
      </c>
      <c r="M177" s="133">
        <f t="shared" si="112"/>
        <v>0</v>
      </c>
      <c r="N177" s="133">
        <f t="shared" si="112"/>
        <v>0</v>
      </c>
      <c r="O177" s="133">
        <f t="shared" si="112"/>
        <v>0</v>
      </c>
      <c r="P177" s="119">
        <f t="shared" si="66"/>
        <v>0</v>
      </c>
    </row>
    <row r="178" spans="1:17" x14ac:dyDescent="0.25">
      <c r="A178" s="162"/>
      <c r="B178" s="161" t="s">
        <v>213</v>
      </c>
      <c r="C178" s="137">
        <f>SUM(C132:C177)</f>
        <v>0</v>
      </c>
      <c r="D178" s="137">
        <f t="shared" ref="D178:O178" si="113">SUM(D132:D177)</f>
        <v>0</v>
      </c>
      <c r="E178" s="137">
        <f t="shared" si="113"/>
        <v>0</v>
      </c>
      <c r="F178" s="137">
        <f t="shared" si="113"/>
        <v>0</v>
      </c>
      <c r="G178" s="137">
        <f t="shared" si="113"/>
        <v>0</v>
      </c>
      <c r="H178" s="137">
        <f t="shared" si="113"/>
        <v>0</v>
      </c>
      <c r="I178" s="137">
        <f t="shared" si="113"/>
        <v>0</v>
      </c>
      <c r="J178" s="137">
        <f t="shared" si="113"/>
        <v>0</v>
      </c>
      <c r="K178" s="137">
        <f t="shared" si="113"/>
        <v>0</v>
      </c>
      <c r="L178" s="137">
        <f t="shared" si="113"/>
        <v>0</v>
      </c>
      <c r="M178" s="137">
        <f t="shared" si="113"/>
        <v>0</v>
      </c>
      <c r="N178" s="137">
        <f t="shared" si="113"/>
        <v>0</v>
      </c>
      <c r="O178" s="137">
        <f t="shared" si="113"/>
        <v>0</v>
      </c>
      <c r="P178" s="138">
        <f>SUM(P132:P177)</f>
        <v>0</v>
      </c>
    </row>
    <row r="179" spans="1:17" x14ac:dyDescent="0.2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1:17" ht="15.75" thickBot="1" x14ac:dyDescent="0.3">
      <c r="B180" s="54" t="s">
        <v>2</v>
      </c>
      <c r="C180" s="129">
        <f>C130-C178</f>
        <v>0</v>
      </c>
      <c r="D180" s="129">
        <f t="shared" ref="D180:O180" si="114">D130-D178</f>
        <v>0</v>
      </c>
      <c r="E180" s="129">
        <f t="shared" si="114"/>
        <v>0</v>
      </c>
      <c r="F180" s="129">
        <f t="shared" si="114"/>
        <v>0</v>
      </c>
      <c r="G180" s="129">
        <f t="shared" si="114"/>
        <v>0</v>
      </c>
      <c r="H180" s="129">
        <f t="shared" si="114"/>
        <v>0</v>
      </c>
      <c r="I180" s="129">
        <f t="shared" si="114"/>
        <v>0</v>
      </c>
      <c r="J180" s="129">
        <f t="shared" si="114"/>
        <v>0</v>
      </c>
      <c r="K180" s="129">
        <f t="shared" si="114"/>
        <v>0</v>
      </c>
      <c r="L180" s="129">
        <f t="shared" si="114"/>
        <v>0</v>
      </c>
      <c r="M180" s="129">
        <f t="shared" si="114"/>
        <v>0</v>
      </c>
      <c r="N180" s="129">
        <f t="shared" si="114"/>
        <v>0</v>
      </c>
      <c r="O180" s="129">
        <f t="shared" si="114"/>
        <v>0</v>
      </c>
      <c r="P180" s="121">
        <f>P130-P178</f>
        <v>0</v>
      </c>
    </row>
    <row r="181" spans="1:17" ht="15.75" thickTop="1" x14ac:dyDescent="0.25"/>
    <row r="182" spans="1:17" ht="23.25" x14ac:dyDescent="0.35">
      <c r="A182" s="186" t="s">
        <v>229</v>
      </c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</row>
    <row r="183" spans="1:17" s="134" customFormat="1" ht="12.75" x14ac:dyDescent="0.2">
      <c r="A183" s="160"/>
      <c r="B183" s="130"/>
      <c r="C183" s="145" t="str">
        <f>C125</f>
        <v>RGL</v>
      </c>
      <c r="D183" s="145" t="str">
        <f t="shared" ref="D183:O184" si="115">D125</f>
        <v>RGL</v>
      </c>
      <c r="E183" s="145" t="str">
        <f t="shared" si="115"/>
        <v>RGL</v>
      </c>
      <c r="F183" s="145" t="str">
        <f t="shared" si="115"/>
        <v>RGL</v>
      </c>
      <c r="G183" s="145" t="str">
        <f t="shared" si="115"/>
        <v>RGL</v>
      </c>
      <c r="H183" s="145" t="str">
        <f t="shared" si="115"/>
        <v>RGL</v>
      </c>
      <c r="I183" s="145" t="str">
        <f t="shared" si="115"/>
        <v>RGL</v>
      </c>
      <c r="J183" s="145" t="str">
        <f t="shared" si="115"/>
        <v>RGL</v>
      </c>
      <c r="K183" s="145" t="str">
        <f t="shared" si="115"/>
        <v>RGL</v>
      </c>
      <c r="L183" s="145" t="str">
        <f t="shared" si="115"/>
        <v>RGL</v>
      </c>
      <c r="M183" s="145" t="str">
        <f t="shared" si="115"/>
        <v>RGL</v>
      </c>
      <c r="N183" s="145" t="str">
        <f t="shared" si="115"/>
        <v>RGL</v>
      </c>
      <c r="O183" s="145" t="str">
        <f t="shared" si="115"/>
        <v>RGL</v>
      </c>
      <c r="P183" s="164" t="s">
        <v>231</v>
      </c>
    </row>
    <row r="184" spans="1:17" s="96" customFormat="1" x14ac:dyDescent="0.25">
      <c r="A184" s="158"/>
      <c r="B184" s="168" t="s">
        <v>211</v>
      </c>
      <c r="C184" s="169" t="str">
        <f>C126</f>
        <v>RGL Name</v>
      </c>
      <c r="D184" s="169" t="str">
        <f t="shared" si="115"/>
        <v>RGL Name</v>
      </c>
      <c r="E184" s="169" t="str">
        <f t="shared" si="115"/>
        <v>RGL Name</v>
      </c>
      <c r="F184" s="169" t="str">
        <f t="shared" si="115"/>
        <v>RGL Name</v>
      </c>
      <c r="G184" s="169" t="str">
        <f t="shared" si="115"/>
        <v>RGL Name</v>
      </c>
      <c r="H184" s="169" t="str">
        <f t="shared" si="115"/>
        <v>RGL Name</v>
      </c>
      <c r="I184" s="169" t="str">
        <f t="shared" si="115"/>
        <v>RGL Name</v>
      </c>
      <c r="J184" s="169" t="str">
        <f t="shared" si="115"/>
        <v>RGL Name</v>
      </c>
      <c r="K184" s="169" t="str">
        <f t="shared" si="115"/>
        <v>RGL Name</v>
      </c>
      <c r="L184" s="169" t="str">
        <f t="shared" si="115"/>
        <v>RGL Name</v>
      </c>
      <c r="M184" s="169" t="str">
        <f t="shared" si="115"/>
        <v>RGL Name</v>
      </c>
      <c r="N184" s="169" t="str">
        <f t="shared" si="115"/>
        <v>RGL Name</v>
      </c>
      <c r="O184" s="169" t="str">
        <f t="shared" si="115"/>
        <v>RGL Name</v>
      </c>
      <c r="P184" s="170" t="s">
        <v>230</v>
      </c>
    </row>
    <row r="185" spans="1:17" x14ac:dyDescent="0.25">
      <c r="A185" s="139" t="s">
        <v>196</v>
      </c>
      <c r="B185" s="140" t="s">
        <v>197</v>
      </c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67">
        <f>SUM(C185:O185)</f>
        <v>0</v>
      </c>
      <c r="Q185" s="112"/>
    </row>
    <row r="186" spans="1:17" x14ac:dyDescent="0.25">
      <c r="A186" s="141" t="s">
        <v>196</v>
      </c>
      <c r="B186" s="142" t="s">
        <v>204</v>
      </c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71">
        <f t="shared" ref="P186:P187" si="116">SUM(C186:O186)</f>
        <v>0</v>
      </c>
      <c r="Q186" s="112"/>
    </row>
    <row r="187" spans="1:17" x14ac:dyDescent="0.25">
      <c r="A187" s="143" t="s">
        <v>196</v>
      </c>
      <c r="B187" s="144" t="s">
        <v>214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71">
        <f t="shared" si="116"/>
        <v>0</v>
      </c>
      <c r="Q187" s="112"/>
    </row>
    <row r="188" spans="1:17" s="96" customFormat="1" ht="15.75" thickBot="1" x14ac:dyDescent="0.3">
      <c r="A188" s="159"/>
      <c r="B188" s="157" t="s">
        <v>210</v>
      </c>
      <c r="C188" s="152">
        <f>SUM(C185:C187)</f>
        <v>0</v>
      </c>
      <c r="D188" s="153">
        <f t="shared" ref="D188:O188" si="117">SUM(D185:D187)</f>
        <v>0</v>
      </c>
      <c r="E188" s="153">
        <f t="shared" si="117"/>
        <v>0</v>
      </c>
      <c r="F188" s="153">
        <f t="shared" si="117"/>
        <v>0</v>
      </c>
      <c r="G188" s="153">
        <f t="shared" si="117"/>
        <v>0</v>
      </c>
      <c r="H188" s="153">
        <f t="shared" si="117"/>
        <v>0</v>
      </c>
      <c r="I188" s="153">
        <f t="shared" si="117"/>
        <v>0</v>
      </c>
      <c r="J188" s="153">
        <f t="shared" si="117"/>
        <v>0</v>
      </c>
      <c r="K188" s="153">
        <f t="shared" si="117"/>
        <v>0</v>
      </c>
      <c r="L188" s="153">
        <f t="shared" si="117"/>
        <v>0</v>
      </c>
      <c r="M188" s="153">
        <f t="shared" si="117"/>
        <v>0</v>
      </c>
      <c r="N188" s="153">
        <f t="shared" si="117"/>
        <v>0</v>
      </c>
      <c r="O188" s="153">
        <f t="shared" si="117"/>
        <v>0</v>
      </c>
      <c r="P188" s="154">
        <f>SUM(P185:P187)</f>
        <v>0</v>
      </c>
    </row>
    <row r="189" spans="1:17" ht="15.75" thickTop="1" x14ac:dyDescent="0.25">
      <c r="A189" s="135"/>
      <c r="B189" s="136" t="s">
        <v>212</v>
      </c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6"/>
    </row>
    <row r="190" spans="1:17" x14ac:dyDescent="0.25">
      <c r="A190" s="139" t="str">
        <f t="shared" ref="A190:B209" si="118">+A15</f>
        <v>01</v>
      </c>
      <c r="B190" s="147" t="str">
        <f t="shared" si="118"/>
        <v>Personnel</v>
      </c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19">
        <f>SUM(C190:O190)</f>
        <v>0</v>
      </c>
    </row>
    <row r="191" spans="1:17" x14ac:dyDescent="0.25">
      <c r="A191" s="141" t="str">
        <f t="shared" si="118"/>
        <v>02</v>
      </c>
      <c r="B191" s="149" t="str">
        <f t="shared" si="118"/>
        <v>Out-of-State Travel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19">
        <f t="shared" ref="P191:P235" si="119">SUM(C191:O191)</f>
        <v>0</v>
      </c>
    </row>
    <row r="192" spans="1:17" x14ac:dyDescent="0.25">
      <c r="A192" s="141" t="str">
        <f t="shared" si="118"/>
        <v>03</v>
      </c>
      <c r="B192" s="149" t="str">
        <f t="shared" si="118"/>
        <v>In-State Travel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19">
        <f t="shared" si="119"/>
        <v>0</v>
      </c>
    </row>
    <row r="193" spans="1:16" x14ac:dyDescent="0.25">
      <c r="A193" s="141" t="str">
        <f t="shared" si="118"/>
        <v>04</v>
      </c>
      <c r="B193" s="149" t="str">
        <f t="shared" si="118"/>
        <v>Operating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19">
        <f t="shared" si="119"/>
        <v>0</v>
      </c>
    </row>
    <row r="194" spans="1:16" x14ac:dyDescent="0.25">
      <c r="A194" s="141" t="str">
        <f t="shared" si="118"/>
        <v>05</v>
      </c>
      <c r="B194" s="149" t="str">
        <f t="shared" si="118"/>
        <v>Equipment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19">
        <f t="shared" si="119"/>
        <v>0</v>
      </c>
    </row>
    <row r="195" spans="1:16" x14ac:dyDescent="0.25">
      <c r="A195" s="150" t="str">
        <f t="shared" si="118"/>
        <v>##</v>
      </c>
      <c r="B195" s="151" t="str">
        <f t="shared" si="118"/>
        <v>Special Use Category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19">
        <f t="shared" si="119"/>
        <v>0</v>
      </c>
    </row>
    <row r="196" spans="1:16" x14ac:dyDescent="0.25">
      <c r="A196" s="150" t="str">
        <f t="shared" si="118"/>
        <v>##</v>
      </c>
      <c r="B196" s="151" t="str">
        <f t="shared" si="118"/>
        <v>Special Use Category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19">
        <f t="shared" si="119"/>
        <v>0</v>
      </c>
    </row>
    <row r="197" spans="1:16" x14ac:dyDescent="0.25">
      <c r="A197" s="150" t="str">
        <f t="shared" si="118"/>
        <v>##</v>
      </c>
      <c r="B197" s="151" t="str">
        <f t="shared" si="118"/>
        <v>Special Use Category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19">
        <f t="shared" si="119"/>
        <v>0</v>
      </c>
    </row>
    <row r="198" spans="1:16" x14ac:dyDescent="0.25">
      <c r="A198" s="150" t="str">
        <f t="shared" si="118"/>
        <v>##</v>
      </c>
      <c r="B198" s="151" t="str">
        <f t="shared" si="118"/>
        <v>Special Use Category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19">
        <f t="shared" si="119"/>
        <v>0</v>
      </c>
    </row>
    <row r="199" spans="1:16" x14ac:dyDescent="0.25">
      <c r="A199" s="150" t="str">
        <f t="shared" si="118"/>
        <v>##</v>
      </c>
      <c r="B199" s="151" t="str">
        <f t="shared" si="118"/>
        <v>Special Use Category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19">
        <f t="shared" si="119"/>
        <v>0</v>
      </c>
    </row>
    <row r="200" spans="1:16" x14ac:dyDescent="0.25">
      <c r="A200" s="150" t="str">
        <f t="shared" si="118"/>
        <v>##</v>
      </c>
      <c r="B200" s="151" t="str">
        <f t="shared" si="118"/>
        <v>Special Use Category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19">
        <f t="shared" si="119"/>
        <v>0</v>
      </c>
    </row>
    <row r="201" spans="1:16" x14ac:dyDescent="0.25">
      <c r="A201" s="150" t="str">
        <f t="shared" si="118"/>
        <v>##</v>
      </c>
      <c r="B201" s="151" t="str">
        <f t="shared" si="118"/>
        <v>Special Use Category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19">
        <f t="shared" si="119"/>
        <v>0</v>
      </c>
    </row>
    <row r="202" spans="1:16" x14ac:dyDescent="0.25">
      <c r="A202" s="150" t="str">
        <f t="shared" si="118"/>
        <v>##</v>
      </c>
      <c r="B202" s="151" t="str">
        <f t="shared" si="118"/>
        <v>Special Use Category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19">
        <f t="shared" si="119"/>
        <v>0</v>
      </c>
    </row>
    <row r="203" spans="1:16" x14ac:dyDescent="0.25">
      <c r="A203" s="150" t="str">
        <f t="shared" si="118"/>
        <v>##</v>
      </c>
      <c r="B203" s="151" t="str">
        <f t="shared" si="118"/>
        <v>Special Use Category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19">
        <f t="shared" si="119"/>
        <v>0</v>
      </c>
    </row>
    <row r="204" spans="1:16" x14ac:dyDescent="0.25">
      <c r="A204" s="150" t="str">
        <f t="shared" si="118"/>
        <v>##</v>
      </c>
      <c r="B204" s="151" t="str">
        <f t="shared" si="118"/>
        <v>Special Use Category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19">
        <f t="shared" si="119"/>
        <v>0</v>
      </c>
    </row>
    <row r="205" spans="1:16" x14ac:dyDescent="0.25">
      <c r="A205" s="150" t="str">
        <f t="shared" si="118"/>
        <v>##</v>
      </c>
      <c r="B205" s="151" t="str">
        <f t="shared" si="118"/>
        <v>Special Use Category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19">
        <f t="shared" si="119"/>
        <v>0</v>
      </c>
    </row>
    <row r="206" spans="1:16" x14ac:dyDescent="0.25">
      <c r="A206" s="150" t="str">
        <f t="shared" si="118"/>
        <v>##</v>
      </c>
      <c r="B206" s="151" t="str">
        <f t="shared" si="118"/>
        <v>Special Use Category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19">
        <f t="shared" si="119"/>
        <v>0</v>
      </c>
    </row>
    <row r="207" spans="1:16" x14ac:dyDescent="0.25">
      <c r="A207" s="150" t="str">
        <f t="shared" si="118"/>
        <v>##</v>
      </c>
      <c r="B207" s="151" t="str">
        <f t="shared" si="118"/>
        <v>Special Use Category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19">
        <f t="shared" si="119"/>
        <v>0</v>
      </c>
    </row>
    <row r="208" spans="1:16" x14ac:dyDescent="0.25">
      <c r="A208" s="141">
        <f t="shared" si="118"/>
        <v>26</v>
      </c>
      <c r="B208" s="149" t="str">
        <f t="shared" si="118"/>
        <v>Information Services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19">
        <f t="shared" si="119"/>
        <v>0</v>
      </c>
    </row>
    <row r="209" spans="1:16" x14ac:dyDescent="0.25">
      <c r="A209" s="150" t="str">
        <f t="shared" si="118"/>
        <v>##</v>
      </c>
      <c r="B209" s="151" t="str">
        <f t="shared" si="118"/>
        <v>Special Use Category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19">
        <f t="shared" si="119"/>
        <v>0</v>
      </c>
    </row>
    <row r="210" spans="1:16" x14ac:dyDescent="0.25">
      <c r="A210" s="150" t="str">
        <f t="shared" ref="A210:B229" si="120">+A35</f>
        <v>##</v>
      </c>
      <c r="B210" s="151" t="str">
        <f t="shared" si="120"/>
        <v>Special Use Category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19">
        <f t="shared" si="119"/>
        <v>0</v>
      </c>
    </row>
    <row r="211" spans="1:16" x14ac:dyDescent="0.25">
      <c r="A211" s="141">
        <f t="shared" si="120"/>
        <v>30</v>
      </c>
      <c r="B211" s="149" t="str">
        <f t="shared" si="120"/>
        <v>Training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19">
        <f t="shared" si="119"/>
        <v>0</v>
      </c>
    </row>
    <row r="212" spans="1:16" x14ac:dyDescent="0.25">
      <c r="A212" s="150" t="str">
        <f t="shared" si="120"/>
        <v>##</v>
      </c>
      <c r="B212" s="151" t="str">
        <f t="shared" si="120"/>
        <v>Special Use Category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19">
        <f t="shared" si="119"/>
        <v>0</v>
      </c>
    </row>
    <row r="213" spans="1:16" x14ac:dyDescent="0.25">
      <c r="A213" s="150" t="str">
        <f t="shared" si="120"/>
        <v>##</v>
      </c>
      <c r="B213" s="151" t="str">
        <f t="shared" si="120"/>
        <v>Special Use Category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19">
        <f t="shared" si="119"/>
        <v>0</v>
      </c>
    </row>
    <row r="214" spans="1:16" x14ac:dyDescent="0.25">
      <c r="A214" s="150" t="str">
        <f t="shared" si="120"/>
        <v>##</v>
      </c>
      <c r="B214" s="151" t="str">
        <f t="shared" si="120"/>
        <v>Special Use Category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19">
        <f t="shared" si="119"/>
        <v>0</v>
      </c>
    </row>
    <row r="215" spans="1:16" x14ac:dyDescent="0.25">
      <c r="A215" s="150" t="str">
        <f t="shared" si="120"/>
        <v>##</v>
      </c>
      <c r="B215" s="151" t="str">
        <f t="shared" si="120"/>
        <v>Special Use Category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19">
        <f t="shared" si="119"/>
        <v>0</v>
      </c>
    </row>
    <row r="216" spans="1:16" x14ac:dyDescent="0.25">
      <c r="A216" s="150" t="str">
        <f t="shared" si="120"/>
        <v>##</v>
      </c>
      <c r="B216" s="151" t="str">
        <f t="shared" si="120"/>
        <v>Special Use Category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19">
        <f t="shared" si="119"/>
        <v>0</v>
      </c>
    </row>
    <row r="217" spans="1:16" x14ac:dyDescent="0.25">
      <c r="A217" s="150" t="str">
        <f t="shared" si="120"/>
        <v>##</v>
      </c>
      <c r="B217" s="151" t="str">
        <f t="shared" si="120"/>
        <v>Special Use Category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19">
        <f t="shared" si="119"/>
        <v>0</v>
      </c>
    </row>
    <row r="218" spans="1:16" x14ac:dyDescent="0.25">
      <c r="A218" s="150" t="str">
        <f t="shared" si="120"/>
        <v>##</v>
      </c>
      <c r="B218" s="151" t="str">
        <f t="shared" si="120"/>
        <v>Special Use Category</v>
      </c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19">
        <f t="shared" si="119"/>
        <v>0</v>
      </c>
    </row>
    <row r="219" spans="1:16" x14ac:dyDescent="0.25">
      <c r="A219" s="150" t="str">
        <f t="shared" si="120"/>
        <v>##</v>
      </c>
      <c r="B219" s="151" t="str">
        <f t="shared" si="120"/>
        <v>Special Use Category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19">
        <f t="shared" si="119"/>
        <v>0</v>
      </c>
    </row>
    <row r="220" spans="1:16" x14ac:dyDescent="0.25">
      <c r="A220" s="150" t="str">
        <f t="shared" si="120"/>
        <v>##</v>
      </c>
      <c r="B220" s="151" t="str">
        <f t="shared" si="120"/>
        <v>Special Use Category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19">
        <f t="shared" si="119"/>
        <v>0</v>
      </c>
    </row>
    <row r="221" spans="1:16" x14ac:dyDescent="0.25">
      <c r="A221" s="150" t="str">
        <f t="shared" si="120"/>
        <v>##</v>
      </c>
      <c r="B221" s="151" t="str">
        <f t="shared" si="120"/>
        <v>Special Use Category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19">
        <f t="shared" si="119"/>
        <v>0</v>
      </c>
    </row>
    <row r="222" spans="1:16" x14ac:dyDescent="0.25">
      <c r="A222" s="150" t="str">
        <f t="shared" si="120"/>
        <v>##</v>
      </c>
      <c r="B222" s="151" t="str">
        <f t="shared" si="120"/>
        <v>Special Use Category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19">
        <f t="shared" si="119"/>
        <v>0</v>
      </c>
    </row>
    <row r="223" spans="1:16" x14ac:dyDescent="0.25">
      <c r="A223" s="150" t="str">
        <f t="shared" si="120"/>
        <v>##</v>
      </c>
      <c r="B223" s="151" t="str">
        <f t="shared" si="120"/>
        <v>Special Use Category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19">
        <f t="shared" si="119"/>
        <v>0</v>
      </c>
    </row>
    <row r="224" spans="1:16" x14ac:dyDescent="0.25">
      <c r="A224" s="150" t="str">
        <f t="shared" si="120"/>
        <v>##</v>
      </c>
      <c r="B224" s="151" t="str">
        <f t="shared" si="120"/>
        <v>Special Use Category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19">
        <f t="shared" si="119"/>
        <v>0</v>
      </c>
    </row>
    <row r="225" spans="1:16" x14ac:dyDescent="0.25">
      <c r="A225" s="150" t="str">
        <f t="shared" si="120"/>
        <v>##</v>
      </c>
      <c r="B225" s="151" t="str">
        <f t="shared" si="120"/>
        <v>Special Use Category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19">
        <f t="shared" si="119"/>
        <v>0</v>
      </c>
    </row>
    <row r="226" spans="1:16" x14ac:dyDescent="0.25">
      <c r="A226" s="150" t="str">
        <f t="shared" si="120"/>
        <v>##</v>
      </c>
      <c r="B226" s="151" t="str">
        <f t="shared" si="120"/>
        <v>Special Use Category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19">
        <f t="shared" si="119"/>
        <v>0</v>
      </c>
    </row>
    <row r="227" spans="1:16" x14ac:dyDescent="0.25">
      <c r="A227" s="150" t="str">
        <f t="shared" si="120"/>
        <v>##</v>
      </c>
      <c r="B227" s="151" t="str">
        <f t="shared" si="120"/>
        <v>Special Use Category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19">
        <f t="shared" si="119"/>
        <v>0</v>
      </c>
    </row>
    <row r="228" spans="1:16" x14ac:dyDescent="0.25">
      <c r="A228" s="150" t="str">
        <f t="shared" si="120"/>
        <v>##</v>
      </c>
      <c r="B228" s="151" t="str">
        <f t="shared" si="120"/>
        <v>Special Use Category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19">
        <f t="shared" si="119"/>
        <v>0</v>
      </c>
    </row>
    <row r="229" spans="1:16" x14ac:dyDescent="0.25">
      <c r="A229" s="150" t="str">
        <f t="shared" si="120"/>
        <v>##</v>
      </c>
      <c r="B229" s="151" t="str">
        <f t="shared" si="120"/>
        <v>Special Use Category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19">
        <f t="shared" si="119"/>
        <v>0</v>
      </c>
    </row>
    <row r="230" spans="1:16" x14ac:dyDescent="0.25">
      <c r="A230" s="150" t="str">
        <f t="shared" ref="A230:B235" si="121">+A55</f>
        <v>##</v>
      </c>
      <c r="B230" s="151" t="str">
        <f t="shared" si="121"/>
        <v>Special Use Category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19">
        <f t="shared" si="119"/>
        <v>0</v>
      </c>
    </row>
    <row r="231" spans="1:16" x14ac:dyDescent="0.25">
      <c r="A231" s="141">
        <f t="shared" si="121"/>
        <v>82</v>
      </c>
      <c r="B231" s="149" t="str">
        <f t="shared" si="121"/>
        <v>Department Cost Allocation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19">
        <f t="shared" si="119"/>
        <v>0</v>
      </c>
    </row>
    <row r="232" spans="1:16" x14ac:dyDescent="0.25">
      <c r="A232" s="141">
        <f t="shared" si="121"/>
        <v>86</v>
      </c>
      <c r="B232" s="149" t="str">
        <f t="shared" si="121"/>
        <v>Reserve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19">
        <f t="shared" si="119"/>
        <v>0</v>
      </c>
    </row>
    <row r="233" spans="1:16" x14ac:dyDescent="0.25">
      <c r="A233" s="141">
        <f t="shared" si="121"/>
        <v>87</v>
      </c>
      <c r="B233" s="149" t="str">
        <f t="shared" si="121"/>
        <v>Purchasing Assessment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19">
        <f t="shared" si="119"/>
        <v>0</v>
      </c>
    </row>
    <row r="234" spans="1:16" x14ac:dyDescent="0.25">
      <c r="A234" s="141">
        <f t="shared" si="121"/>
        <v>88</v>
      </c>
      <c r="B234" s="149" t="str">
        <f t="shared" si="121"/>
        <v>Statewide Cost Allocation Plan</v>
      </c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19">
        <f t="shared" si="119"/>
        <v>0</v>
      </c>
    </row>
    <row r="235" spans="1:16" x14ac:dyDescent="0.25">
      <c r="A235" s="141">
        <f t="shared" si="121"/>
        <v>89</v>
      </c>
      <c r="B235" s="149" t="str">
        <f t="shared" si="121"/>
        <v>AG Cost Allocation Plan</v>
      </c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19">
        <f t="shared" si="119"/>
        <v>0</v>
      </c>
    </row>
    <row r="236" spans="1:16" x14ac:dyDescent="0.25">
      <c r="A236" s="162"/>
      <c r="B236" s="161" t="s">
        <v>213</v>
      </c>
      <c r="C236" s="137">
        <f>SUM(C190:C235)</f>
        <v>0</v>
      </c>
      <c r="D236" s="137">
        <f t="shared" ref="D236:O236" si="122">SUM(D190:D235)</f>
        <v>0</v>
      </c>
      <c r="E236" s="137">
        <f t="shared" si="122"/>
        <v>0</v>
      </c>
      <c r="F236" s="137">
        <f t="shared" si="122"/>
        <v>0</v>
      </c>
      <c r="G236" s="137">
        <f t="shared" si="122"/>
        <v>0</v>
      </c>
      <c r="H236" s="137">
        <f t="shared" si="122"/>
        <v>0</v>
      </c>
      <c r="I236" s="137">
        <f t="shared" si="122"/>
        <v>0</v>
      </c>
      <c r="J236" s="137">
        <f t="shared" si="122"/>
        <v>0</v>
      </c>
      <c r="K236" s="137">
        <f t="shared" si="122"/>
        <v>0</v>
      </c>
      <c r="L236" s="137">
        <f t="shared" si="122"/>
        <v>0</v>
      </c>
      <c r="M236" s="137">
        <f t="shared" si="122"/>
        <v>0</v>
      </c>
      <c r="N236" s="137">
        <f t="shared" si="122"/>
        <v>0</v>
      </c>
      <c r="O236" s="137">
        <f t="shared" si="122"/>
        <v>0</v>
      </c>
      <c r="P236" s="138">
        <f>SUM(P190:P235)</f>
        <v>0</v>
      </c>
    </row>
    <row r="237" spans="1:16" x14ac:dyDescent="0.2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pans="1:16" ht="15.75" thickBot="1" x14ac:dyDescent="0.3">
      <c r="B238" s="54" t="s">
        <v>2</v>
      </c>
      <c r="C238" s="129">
        <f>C188-C236</f>
        <v>0</v>
      </c>
      <c r="D238" s="129">
        <f t="shared" ref="D238:O238" si="123">D188-D236</f>
        <v>0</v>
      </c>
      <c r="E238" s="129">
        <f t="shared" si="123"/>
        <v>0</v>
      </c>
      <c r="F238" s="129">
        <f t="shared" si="123"/>
        <v>0</v>
      </c>
      <c r="G238" s="129">
        <f t="shared" si="123"/>
        <v>0</v>
      </c>
      <c r="H238" s="129">
        <f t="shared" si="123"/>
        <v>0</v>
      </c>
      <c r="I238" s="129">
        <f t="shared" si="123"/>
        <v>0</v>
      </c>
      <c r="J238" s="129">
        <f t="shared" si="123"/>
        <v>0</v>
      </c>
      <c r="K238" s="129">
        <f t="shared" si="123"/>
        <v>0</v>
      </c>
      <c r="L238" s="129">
        <f t="shared" si="123"/>
        <v>0</v>
      </c>
      <c r="M238" s="129">
        <f t="shared" si="123"/>
        <v>0</v>
      </c>
      <c r="N238" s="129">
        <f t="shared" si="123"/>
        <v>0</v>
      </c>
      <c r="O238" s="129">
        <f t="shared" si="123"/>
        <v>0</v>
      </c>
      <c r="P238" s="121">
        <f>P188-P236</f>
        <v>0</v>
      </c>
    </row>
    <row r="239" spans="1:16" ht="15.75" thickTop="1" x14ac:dyDescent="0.2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1:16" x14ac:dyDescent="0.2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1:18" ht="23.25" x14ac:dyDescent="0.35">
      <c r="A241" s="187" t="s">
        <v>233</v>
      </c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</row>
    <row r="242" spans="1:18" s="2" customFormat="1" ht="25.5" x14ac:dyDescent="0.2">
      <c r="A242" s="160"/>
      <c r="B242" s="130"/>
      <c r="C242" s="145" t="str">
        <f>C125</f>
        <v>RGL</v>
      </c>
      <c r="D242" s="145" t="str">
        <f t="shared" ref="D242:O243" si="124">D125</f>
        <v>RGL</v>
      </c>
      <c r="E242" s="145" t="str">
        <f t="shared" si="124"/>
        <v>RGL</v>
      </c>
      <c r="F242" s="145" t="str">
        <f t="shared" si="124"/>
        <v>RGL</v>
      </c>
      <c r="G242" s="145" t="str">
        <f t="shared" si="124"/>
        <v>RGL</v>
      </c>
      <c r="H242" s="145" t="str">
        <f t="shared" si="124"/>
        <v>RGL</v>
      </c>
      <c r="I242" s="145" t="str">
        <f t="shared" si="124"/>
        <v>RGL</v>
      </c>
      <c r="J242" s="145" t="str">
        <f t="shared" si="124"/>
        <v>RGL</v>
      </c>
      <c r="K242" s="145" t="str">
        <f t="shared" si="124"/>
        <v>RGL</v>
      </c>
      <c r="L242" s="145" t="str">
        <f t="shared" si="124"/>
        <v>RGL</v>
      </c>
      <c r="M242" s="145" t="str">
        <f t="shared" si="124"/>
        <v>RGL</v>
      </c>
      <c r="N242" s="145" t="str">
        <f t="shared" si="124"/>
        <v>RGL</v>
      </c>
      <c r="O242" s="145" t="str">
        <f t="shared" si="124"/>
        <v>RGL</v>
      </c>
      <c r="P242" s="165" t="s">
        <v>232</v>
      </c>
    </row>
    <row r="243" spans="1:18" x14ac:dyDescent="0.25">
      <c r="A243" s="158"/>
      <c r="B243" s="168" t="s">
        <v>211</v>
      </c>
      <c r="C243" s="169" t="str">
        <f>C126</f>
        <v>RGL Name</v>
      </c>
      <c r="D243" s="169" t="str">
        <f t="shared" si="124"/>
        <v>RGL Name</v>
      </c>
      <c r="E243" s="169" t="str">
        <f t="shared" si="124"/>
        <v>RGL Name</v>
      </c>
      <c r="F243" s="169" t="str">
        <f t="shared" si="124"/>
        <v>RGL Name</v>
      </c>
      <c r="G243" s="169" t="str">
        <f t="shared" si="124"/>
        <v>RGL Name</v>
      </c>
      <c r="H243" s="169" t="str">
        <f t="shared" si="124"/>
        <v>RGL Name</v>
      </c>
      <c r="I243" s="169" t="str">
        <f t="shared" si="124"/>
        <v>RGL Name</v>
      </c>
      <c r="J243" s="169" t="str">
        <f t="shared" si="124"/>
        <v>RGL Name</v>
      </c>
      <c r="K243" s="169" t="str">
        <f t="shared" si="124"/>
        <v>RGL Name</v>
      </c>
      <c r="L243" s="169" t="str">
        <f t="shared" si="124"/>
        <v>RGL Name</v>
      </c>
      <c r="M243" s="169" t="str">
        <f t="shared" si="124"/>
        <v>RGL Name</v>
      </c>
      <c r="N243" s="169" t="str">
        <f t="shared" si="124"/>
        <v>RGL Name</v>
      </c>
      <c r="O243" s="169" t="str">
        <f t="shared" si="124"/>
        <v>RGL Name</v>
      </c>
      <c r="P243" s="170" t="s">
        <v>230</v>
      </c>
      <c r="Q243" s="163"/>
      <c r="R243" s="117"/>
    </row>
    <row r="244" spans="1:18" x14ac:dyDescent="0.25">
      <c r="A244" s="139" t="s">
        <v>196</v>
      </c>
      <c r="B244" s="140" t="s">
        <v>197</v>
      </c>
      <c r="C244" s="132">
        <f>C127+C185</f>
        <v>0</v>
      </c>
      <c r="D244" s="132">
        <f t="shared" ref="D244:O244" si="125">D127+D185</f>
        <v>0</v>
      </c>
      <c r="E244" s="132">
        <f t="shared" si="125"/>
        <v>0</v>
      </c>
      <c r="F244" s="132">
        <f t="shared" si="125"/>
        <v>0</v>
      </c>
      <c r="G244" s="132">
        <f t="shared" si="125"/>
        <v>0</v>
      </c>
      <c r="H244" s="132">
        <f t="shared" si="125"/>
        <v>0</v>
      </c>
      <c r="I244" s="132">
        <f t="shared" si="125"/>
        <v>0</v>
      </c>
      <c r="J244" s="132">
        <f t="shared" si="125"/>
        <v>0</v>
      </c>
      <c r="K244" s="132">
        <f t="shared" si="125"/>
        <v>0</v>
      </c>
      <c r="L244" s="132">
        <f t="shared" si="125"/>
        <v>0</v>
      </c>
      <c r="M244" s="132">
        <f t="shared" si="125"/>
        <v>0</v>
      </c>
      <c r="N244" s="132">
        <f t="shared" si="125"/>
        <v>0</v>
      </c>
      <c r="O244" s="132">
        <f t="shared" si="125"/>
        <v>0</v>
      </c>
      <c r="P244" s="167">
        <f>SUM(C244:O244)</f>
        <v>0</v>
      </c>
      <c r="Q244" s="112"/>
    </row>
    <row r="245" spans="1:18" x14ac:dyDescent="0.25">
      <c r="A245" s="141" t="s">
        <v>196</v>
      </c>
      <c r="B245" s="142" t="s">
        <v>204</v>
      </c>
      <c r="C245" s="133">
        <f t="shared" ref="C245:O246" si="126">C128+C186</f>
        <v>0</v>
      </c>
      <c r="D245" s="133">
        <f t="shared" si="126"/>
        <v>0</v>
      </c>
      <c r="E245" s="133">
        <f t="shared" si="126"/>
        <v>0</v>
      </c>
      <c r="F245" s="133">
        <f t="shared" si="126"/>
        <v>0</v>
      </c>
      <c r="G245" s="133">
        <f t="shared" si="126"/>
        <v>0</v>
      </c>
      <c r="H245" s="133">
        <f t="shared" si="126"/>
        <v>0</v>
      </c>
      <c r="I245" s="133">
        <f t="shared" si="126"/>
        <v>0</v>
      </c>
      <c r="J245" s="133">
        <f t="shared" si="126"/>
        <v>0</v>
      </c>
      <c r="K245" s="133">
        <f t="shared" si="126"/>
        <v>0</v>
      </c>
      <c r="L245" s="133">
        <f t="shared" si="126"/>
        <v>0</v>
      </c>
      <c r="M245" s="133">
        <f t="shared" si="126"/>
        <v>0</v>
      </c>
      <c r="N245" s="133">
        <f t="shared" si="126"/>
        <v>0</v>
      </c>
      <c r="O245" s="133">
        <f t="shared" si="126"/>
        <v>0</v>
      </c>
      <c r="P245" s="71">
        <f t="shared" ref="P245:P246" si="127">SUM(C245:O245)</f>
        <v>0</v>
      </c>
      <c r="Q245" s="112"/>
    </row>
    <row r="246" spans="1:18" x14ac:dyDescent="0.25">
      <c r="A246" s="143" t="s">
        <v>196</v>
      </c>
      <c r="B246" s="144" t="s">
        <v>214</v>
      </c>
      <c r="C246" s="127">
        <f t="shared" si="126"/>
        <v>0</v>
      </c>
      <c r="D246" s="127">
        <f t="shared" si="126"/>
        <v>0</v>
      </c>
      <c r="E246" s="127">
        <f t="shared" si="126"/>
        <v>0</v>
      </c>
      <c r="F246" s="127">
        <f t="shared" si="126"/>
        <v>0</v>
      </c>
      <c r="G246" s="127">
        <f t="shared" si="126"/>
        <v>0</v>
      </c>
      <c r="H246" s="127">
        <f t="shared" si="126"/>
        <v>0</v>
      </c>
      <c r="I246" s="127">
        <f t="shared" si="126"/>
        <v>0</v>
      </c>
      <c r="J246" s="127">
        <f t="shared" si="126"/>
        <v>0</v>
      </c>
      <c r="K246" s="127">
        <f t="shared" si="126"/>
        <v>0</v>
      </c>
      <c r="L246" s="127">
        <f t="shared" si="126"/>
        <v>0</v>
      </c>
      <c r="M246" s="127">
        <f t="shared" si="126"/>
        <v>0</v>
      </c>
      <c r="N246" s="127">
        <f t="shared" si="126"/>
        <v>0</v>
      </c>
      <c r="O246" s="127">
        <f t="shared" si="126"/>
        <v>0</v>
      </c>
      <c r="P246" s="71">
        <f t="shared" si="127"/>
        <v>0</v>
      </c>
    </row>
    <row r="247" spans="1:18" ht="15.75" thickBot="1" x14ac:dyDescent="0.3">
      <c r="A247" s="159"/>
      <c r="B247" s="157" t="s">
        <v>210</v>
      </c>
      <c r="C247" s="152">
        <f>SUM(C244:C246)</f>
        <v>0</v>
      </c>
      <c r="D247" s="153">
        <f t="shared" ref="D247:O247" si="128">SUM(D244:D246)</f>
        <v>0</v>
      </c>
      <c r="E247" s="153">
        <f t="shared" si="128"/>
        <v>0</v>
      </c>
      <c r="F247" s="153">
        <f t="shared" si="128"/>
        <v>0</v>
      </c>
      <c r="G247" s="153">
        <f t="shared" si="128"/>
        <v>0</v>
      </c>
      <c r="H247" s="153">
        <f t="shared" si="128"/>
        <v>0</v>
      </c>
      <c r="I247" s="153">
        <f t="shared" si="128"/>
        <v>0</v>
      </c>
      <c r="J247" s="153">
        <f t="shared" si="128"/>
        <v>0</v>
      </c>
      <c r="K247" s="153">
        <f t="shared" si="128"/>
        <v>0</v>
      </c>
      <c r="L247" s="153">
        <f t="shared" si="128"/>
        <v>0</v>
      </c>
      <c r="M247" s="153">
        <f t="shared" si="128"/>
        <v>0</v>
      </c>
      <c r="N247" s="153">
        <f t="shared" si="128"/>
        <v>0</v>
      </c>
      <c r="O247" s="153">
        <f t="shared" si="128"/>
        <v>0</v>
      </c>
      <c r="P247" s="154">
        <f>SUM(P244:P246)</f>
        <v>0</v>
      </c>
    </row>
    <row r="248" spans="1:18" ht="15.75" thickTop="1" x14ac:dyDescent="0.25">
      <c r="A248" s="135"/>
      <c r="B248" s="136" t="s">
        <v>212</v>
      </c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6"/>
    </row>
    <row r="249" spans="1:18" x14ac:dyDescent="0.25">
      <c r="A249" s="139" t="str">
        <f t="shared" ref="A249:B268" si="129">+A15</f>
        <v>01</v>
      </c>
      <c r="B249" s="147" t="str">
        <f t="shared" si="129"/>
        <v>Personnel</v>
      </c>
      <c r="C249" s="148">
        <f t="shared" ref="C249:O264" si="130">C132+C190</f>
        <v>0</v>
      </c>
      <c r="D249" s="148">
        <f t="shared" si="130"/>
        <v>0</v>
      </c>
      <c r="E249" s="148">
        <f t="shared" si="130"/>
        <v>0</v>
      </c>
      <c r="F249" s="148">
        <f t="shared" si="130"/>
        <v>0</v>
      </c>
      <c r="G249" s="148">
        <f t="shared" si="130"/>
        <v>0</v>
      </c>
      <c r="H249" s="148">
        <f t="shared" si="130"/>
        <v>0</v>
      </c>
      <c r="I249" s="148">
        <f t="shared" si="130"/>
        <v>0</v>
      </c>
      <c r="J249" s="148">
        <f t="shared" si="130"/>
        <v>0</v>
      </c>
      <c r="K249" s="148">
        <f t="shared" si="130"/>
        <v>0</v>
      </c>
      <c r="L249" s="148">
        <f t="shared" si="130"/>
        <v>0</v>
      </c>
      <c r="M249" s="148">
        <f t="shared" si="130"/>
        <v>0</v>
      </c>
      <c r="N249" s="148">
        <f t="shared" si="130"/>
        <v>0</v>
      </c>
      <c r="O249" s="148">
        <f t="shared" si="130"/>
        <v>0</v>
      </c>
      <c r="P249" s="119">
        <f>SUM(C249:O249)</f>
        <v>0</v>
      </c>
    </row>
    <row r="250" spans="1:18" x14ac:dyDescent="0.25">
      <c r="A250" s="141" t="str">
        <f t="shared" si="129"/>
        <v>02</v>
      </c>
      <c r="B250" s="149" t="str">
        <f t="shared" si="129"/>
        <v>Out-of-State Travel</v>
      </c>
      <c r="C250" s="133">
        <f t="shared" si="130"/>
        <v>0</v>
      </c>
      <c r="D250" s="133">
        <f t="shared" si="130"/>
        <v>0</v>
      </c>
      <c r="E250" s="133">
        <f t="shared" si="130"/>
        <v>0</v>
      </c>
      <c r="F250" s="133">
        <f t="shared" si="130"/>
        <v>0</v>
      </c>
      <c r="G250" s="133">
        <f t="shared" si="130"/>
        <v>0</v>
      </c>
      <c r="H250" s="133">
        <f t="shared" si="130"/>
        <v>0</v>
      </c>
      <c r="I250" s="133">
        <f t="shared" si="130"/>
        <v>0</v>
      </c>
      <c r="J250" s="133">
        <f t="shared" si="130"/>
        <v>0</v>
      </c>
      <c r="K250" s="133">
        <f t="shared" si="130"/>
        <v>0</v>
      </c>
      <c r="L250" s="133">
        <f t="shared" si="130"/>
        <v>0</v>
      </c>
      <c r="M250" s="133">
        <f t="shared" si="130"/>
        <v>0</v>
      </c>
      <c r="N250" s="133">
        <f t="shared" si="130"/>
        <v>0</v>
      </c>
      <c r="O250" s="133">
        <f t="shared" si="130"/>
        <v>0</v>
      </c>
      <c r="P250" s="119">
        <f t="shared" ref="P250:P294" si="131">SUM(C250:O250)</f>
        <v>0</v>
      </c>
    </row>
    <row r="251" spans="1:18" s="96" customFormat="1" x14ac:dyDescent="0.25">
      <c r="A251" s="141" t="str">
        <f t="shared" si="129"/>
        <v>03</v>
      </c>
      <c r="B251" s="149" t="str">
        <f t="shared" si="129"/>
        <v>In-State Travel</v>
      </c>
      <c r="C251" s="133">
        <f t="shared" si="130"/>
        <v>0</v>
      </c>
      <c r="D251" s="133">
        <f t="shared" si="130"/>
        <v>0</v>
      </c>
      <c r="E251" s="133">
        <f t="shared" si="130"/>
        <v>0</v>
      </c>
      <c r="F251" s="133">
        <f t="shared" si="130"/>
        <v>0</v>
      </c>
      <c r="G251" s="133">
        <f t="shared" si="130"/>
        <v>0</v>
      </c>
      <c r="H251" s="133">
        <f t="shared" si="130"/>
        <v>0</v>
      </c>
      <c r="I251" s="133">
        <f t="shared" si="130"/>
        <v>0</v>
      </c>
      <c r="J251" s="133">
        <f t="shared" si="130"/>
        <v>0</v>
      </c>
      <c r="K251" s="133">
        <f t="shared" si="130"/>
        <v>0</v>
      </c>
      <c r="L251" s="133">
        <f t="shared" si="130"/>
        <v>0</v>
      </c>
      <c r="M251" s="133">
        <f t="shared" si="130"/>
        <v>0</v>
      </c>
      <c r="N251" s="133">
        <f t="shared" si="130"/>
        <v>0</v>
      </c>
      <c r="O251" s="133">
        <f t="shared" si="130"/>
        <v>0</v>
      </c>
      <c r="P251" s="119">
        <f t="shared" si="131"/>
        <v>0</v>
      </c>
    </row>
    <row r="252" spans="1:18" s="96" customFormat="1" x14ac:dyDescent="0.25">
      <c r="A252" s="141" t="str">
        <f t="shared" si="129"/>
        <v>04</v>
      </c>
      <c r="B252" s="149" t="str">
        <f t="shared" si="129"/>
        <v>Operating</v>
      </c>
      <c r="C252" s="133">
        <f t="shared" si="130"/>
        <v>0</v>
      </c>
      <c r="D252" s="133">
        <f t="shared" si="130"/>
        <v>0</v>
      </c>
      <c r="E252" s="133">
        <f t="shared" si="130"/>
        <v>0</v>
      </c>
      <c r="F252" s="133">
        <f t="shared" si="130"/>
        <v>0</v>
      </c>
      <c r="G252" s="133">
        <f t="shared" si="130"/>
        <v>0</v>
      </c>
      <c r="H252" s="133">
        <f t="shared" si="130"/>
        <v>0</v>
      </c>
      <c r="I252" s="133">
        <f t="shared" si="130"/>
        <v>0</v>
      </c>
      <c r="J252" s="133">
        <f t="shared" si="130"/>
        <v>0</v>
      </c>
      <c r="K252" s="133">
        <f t="shared" si="130"/>
        <v>0</v>
      </c>
      <c r="L252" s="133">
        <f t="shared" si="130"/>
        <v>0</v>
      </c>
      <c r="M252" s="133">
        <f t="shared" si="130"/>
        <v>0</v>
      </c>
      <c r="N252" s="133">
        <f t="shared" si="130"/>
        <v>0</v>
      </c>
      <c r="O252" s="133">
        <f t="shared" si="130"/>
        <v>0</v>
      </c>
      <c r="P252" s="119">
        <f t="shared" si="131"/>
        <v>0</v>
      </c>
    </row>
    <row r="253" spans="1:18" s="96" customFormat="1" x14ac:dyDescent="0.25">
      <c r="A253" s="141" t="str">
        <f t="shared" si="129"/>
        <v>05</v>
      </c>
      <c r="B253" s="149" t="str">
        <f t="shared" si="129"/>
        <v>Equipment</v>
      </c>
      <c r="C253" s="133">
        <f t="shared" si="130"/>
        <v>0</v>
      </c>
      <c r="D253" s="133">
        <f t="shared" si="130"/>
        <v>0</v>
      </c>
      <c r="E253" s="133">
        <f t="shared" si="130"/>
        <v>0</v>
      </c>
      <c r="F253" s="133">
        <f t="shared" si="130"/>
        <v>0</v>
      </c>
      <c r="G253" s="133">
        <f t="shared" si="130"/>
        <v>0</v>
      </c>
      <c r="H253" s="133">
        <f t="shared" si="130"/>
        <v>0</v>
      </c>
      <c r="I253" s="133">
        <f t="shared" si="130"/>
        <v>0</v>
      </c>
      <c r="J253" s="133">
        <f t="shared" si="130"/>
        <v>0</v>
      </c>
      <c r="K253" s="133">
        <f t="shared" si="130"/>
        <v>0</v>
      </c>
      <c r="L253" s="133">
        <f t="shared" si="130"/>
        <v>0</v>
      </c>
      <c r="M253" s="133">
        <f t="shared" si="130"/>
        <v>0</v>
      </c>
      <c r="N253" s="133">
        <f t="shared" si="130"/>
        <v>0</v>
      </c>
      <c r="O253" s="133">
        <f t="shared" si="130"/>
        <v>0</v>
      </c>
      <c r="P253" s="119">
        <f t="shared" si="131"/>
        <v>0</v>
      </c>
    </row>
    <row r="254" spans="1:18" s="96" customFormat="1" x14ac:dyDescent="0.25">
      <c r="A254" s="150" t="str">
        <f t="shared" si="129"/>
        <v>##</v>
      </c>
      <c r="B254" s="151" t="str">
        <f t="shared" si="129"/>
        <v>Special Use Category</v>
      </c>
      <c r="C254" s="133">
        <f t="shared" si="130"/>
        <v>0</v>
      </c>
      <c r="D254" s="133">
        <f t="shared" si="130"/>
        <v>0</v>
      </c>
      <c r="E254" s="133">
        <f t="shared" si="130"/>
        <v>0</v>
      </c>
      <c r="F254" s="133">
        <f t="shared" si="130"/>
        <v>0</v>
      </c>
      <c r="G254" s="133">
        <f t="shared" si="130"/>
        <v>0</v>
      </c>
      <c r="H254" s="133">
        <f t="shared" si="130"/>
        <v>0</v>
      </c>
      <c r="I254" s="133">
        <f t="shared" si="130"/>
        <v>0</v>
      </c>
      <c r="J254" s="133">
        <f t="shared" si="130"/>
        <v>0</v>
      </c>
      <c r="K254" s="133">
        <f t="shared" si="130"/>
        <v>0</v>
      </c>
      <c r="L254" s="133">
        <f t="shared" si="130"/>
        <v>0</v>
      </c>
      <c r="M254" s="133">
        <f t="shared" si="130"/>
        <v>0</v>
      </c>
      <c r="N254" s="133">
        <f t="shared" si="130"/>
        <v>0</v>
      </c>
      <c r="O254" s="133">
        <f t="shared" si="130"/>
        <v>0</v>
      </c>
      <c r="P254" s="119">
        <f t="shared" si="131"/>
        <v>0</v>
      </c>
    </row>
    <row r="255" spans="1:18" s="96" customFormat="1" x14ac:dyDescent="0.25">
      <c r="A255" s="150" t="str">
        <f t="shared" si="129"/>
        <v>##</v>
      </c>
      <c r="B255" s="151" t="str">
        <f t="shared" si="129"/>
        <v>Special Use Category</v>
      </c>
      <c r="C255" s="133">
        <f t="shared" si="130"/>
        <v>0</v>
      </c>
      <c r="D255" s="133">
        <f t="shared" si="130"/>
        <v>0</v>
      </c>
      <c r="E255" s="133">
        <f t="shared" si="130"/>
        <v>0</v>
      </c>
      <c r="F255" s="133">
        <f t="shared" si="130"/>
        <v>0</v>
      </c>
      <c r="G255" s="133">
        <f t="shared" si="130"/>
        <v>0</v>
      </c>
      <c r="H255" s="133">
        <f t="shared" si="130"/>
        <v>0</v>
      </c>
      <c r="I255" s="133">
        <f t="shared" si="130"/>
        <v>0</v>
      </c>
      <c r="J255" s="133">
        <f t="shared" si="130"/>
        <v>0</v>
      </c>
      <c r="K255" s="133">
        <f t="shared" si="130"/>
        <v>0</v>
      </c>
      <c r="L255" s="133">
        <f t="shared" si="130"/>
        <v>0</v>
      </c>
      <c r="M255" s="133">
        <f t="shared" si="130"/>
        <v>0</v>
      </c>
      <c r="N255" s="133">
        <f t="shared" si="130"/>
        <v>0</v>
      </c>
      <c r="O255" s="133">
        <f t="shared" si="130"/>
        <v>0</v>
      </c>
      <c r="P255" s="119">
        <f t="shared" si="131"/>
        <v>0</v>
      </c>
    </row>
    <row r="256" spans="1:18" s="96" customFormat="1" x14ac:dyDescent="0.25">
      <c r="A256" s="150" t="str">
        <f t="shared" si="129"/>
        <v>##</v>
      </c>
      <c r="B256" s="151" t="str">
        <f t="shared" si="129"/>
        <v>Special Use Category</v>
      </c>
      <c r="C256" s="133">
        <f t="shared" si="130"/>
        <v>0</v>
      </c>
      <c r="D256" s="133">
        <f t="shared" si="130"/>
        <v>0</v>
      </c>
      <c r="E256" s="133">
        <f t="shared" si="130"/>
        <v>0</v>
      </c>
      <c r="F256" s="133">
        <f t="shared" si="130"/>
        <v>0</v>
      </c>
      <c r="G256" s="133">
        <f t="shared" si="130"/>
        <v>0</v>
      </c>
      <c r="H256" s="133">
        <f t="shared" si="130"/>
        <v>0</v>
      </c>
      <c r="I256" s="133">
        <f t="shared" si="130"/>
        <v>0</v>
      </c>
      <c r="J256" s="133">
        <f t="shared" si="130"/>
        <v>0</v>
      </c>
      <c r="K256" s="133">
        <f t="shared" si="130"/>
        <v>0</v>
      </c>
      <c r="L256" s="133">
        <f t="shared" si="130"/>
        <v>0</v>
      </c>
      <c r="M256" s="133">
        <f t="shared" si="130"/>
        <v>0</v>
      </c>
      <c r="N256" s="133">
        <f t="shared" si="130"/>
        <v>0</v>
      </c>
      <c r="O256" s="133">
        <f t="shared" si="130"/>
        <v>0</v>
      </c>
      <c r="P256" s="119">
        <f t="shared" si="131"/>
        <v>0</v>
      </c>
    </row>
    <row r="257" spans="1:16" s="96" customFormat="1" x14ac:dyDescent="0.25">
      <c r="A257" s="150" t="str">
        <f t="shared" si="129"/>
        <v>##</v>
      </c>
      <c r="B257" s="151" t="str">
        <f t="shared" si="129"/>
        <v>Special Use Category</v>
      </c>
      <c r="C257" s="133">
        <f t="shared" si="130"/>
        <v>0</v>
      </c>
      <c r="D257" s="133">
        <f t="shared" si="130"/>
        <v>0</v>
      </c>
      <c r="E257" s="133">
        <f t="shared" si="130"/>
        <v>0</v>
      </c>
      <c r="F257" s="133">
        <f t="shared" si="130"/>
        <v>0</v>
      </c>
      <c r="G257" s="133">
        <f t="shared" si="130"/>
        <v>0</v>
      </c>
      <c r="H257" s="133">
        <f t="shared" si="130"/>
        <v>0</v>
      </c>
      <c r="I257" s="133">
        <f t="shared" si="130"/>
        <v>0</v>
      </c>
      <c r="J257" s="133">
        <f t="shared" si="130"/>
        <v>0</v>
      </c>
      <c r="K257" s="133">
        <f t="shared" si="130"/>
        <v>0</v>
      </c>
      <c r="L257" s="133">
        <f t="shared" si="130"/>
        <v>0</v>
      </c>
      <c r="M257" s="133">
        <f t="shared" si="130"/>
        <v>0</v>
      </c>
      <c r="N257" s="133">
        <f t="shared" si="130"/>
        <v>0</v>
      </c>
      <c r="O257" s="133">
        <f t="shared" si="130"/>
        <v>0</v>
      </c>
      <c r="P257" s="119">
        <f t="shared" si="131"/>
        <v>0</v>
      </c>
    </row>
    <row r="258" spans="1:16" s="96" customFormat="1" x14ac:dyDescent="0.25">
      <c r="A258" s="150" t="str">
        <f t="shared" si="129"/>
        <v>##</v>
      </c>
      <c r="B258" s="151" t="str">
        <f t="shared" si="129"/>
        <v>Special Use Category</v>
      </c>
      <c r="C258" s="133">
        <f t="shared" si="130"/>
        <v>0</v>
      </c>
      <c r="D258" s="133">
        <f t="shared" si="130"/>
        <v>0</v>
      </c>
      <c r="E258" s="133">
        <f t="shared" si="130"/>
        <v>0</v>
      </c>
      <c r="F258" s="133">
        <f t="shared" si="130"/>
        <v>0</v>
      </c>
      <c r="G258" s="133">
        <f t="shared" si="130"/>
        <v>0</v>
      </c>
      <c r="H258" s="133">
        <f t="shared" si="130"/>
        <v>0</v>
      </c>
      <c r="I258" s="133">
        <f t="shared" si="130"/>
        <v>0</v>
      </c>
      <c r="J258" s="133">
        <f t="shared" si="130"/>
        <v>0</v>
      </c>
      <c r="K258" s="133">
        <f t="shared" si="130"/>
        <v>0</v>
      </c>
      <c r="L258" s="133">
        <f t="shared" si="130"/>
        <v>0</v>
      </c>
      <c r="M258" s="133">
        <f t="shared" si="130"/>
        <v>0</v>
      </c>
      <c r="N258" s="133">
        <f t="shared" si="130"/>
        <v>0</v>
      </c>
      <c r="O258" s="133">
        <f t="shared" si="130"/>
        <v>0</v>
      </c>
      <c r="P258" s="119">
        <f t="shared" si="131"/>
        <v>0</v>
      </c>
    </row>
    <row r="259" spans="1:16" s="96" customFormat="1" x14ac:dyDescent="0.25">
      <c r="A259" s="150" t="str">
        <f t="shared" si="129"/>
        <v>##</v>
      </c>
      <c r="B259" s="151" t="str">
        <f t="shared" si="129"/>
        <v>Special Use Category</v>
      </c>
      <c r="C259" s="133">
        <f t="shared" si="130"/>
        <v>0</v>
      </c>
      <c r="D259" s="133">
        <f t="shared" si="130"/>
        <v>0</v>
      </c>
      <c r="E259" s="133">
        <f t="shared" si="130"/>
        <v>0</v>
      </c>
      <c r="F259" s="133">
        <f t="shared" si="130"/>
        <v>0</v>
      </c>
      <c r="G259" s="133">
        <f t="shared" si="130"/>
        <v>0</v>
      </c>
      <c r="H259" s="133">
        <f t="shared" si="130"/>
        <v>0</v>
      </c>
      <c r="I259" s="133">
        <f t="shared" si="130"/>
        <v>0</v>
      </c>
      <c r="J259" s="133">
        <f t="shared" si="130"/>
        <v>0</v>
      </c>
      <c r="K259" s="133">
        <f t="shared" si="130"/>
        <v>0</v>
      </c>
      <c r="L259" s="133">
        <f t="shared" si="130"/>
        <v>0</v>
      </c>
      <c r="M259" s="133">
        <f t="shared" si="130"/>
        <v>0</v>
      </c>
      <c r="N259" s="133">
        <f t="shared" si="130"/>
        <v>0</v>
      </c>
      <c r="O259" s="133">
        <f t="shared" si="130"/>
        <v>0</v>
      </c>
      <c r="P259" s="119">
        <f t="shared" si="131"/>
        <v>0</v>
      </c>
    </row>
    <row r="260" spans="1:16" s="96" customFormat="1" x14ac:dyDescent="0.25">
      <c r="A260" s="150" t="str">
        <f t="shared" si="129"/>
        <v>##</v>
      </c>
      <c r="B260" s="151" t="str">
        <f t="shared" si="129"/>
        <v>Special Use Category</v>
      </c>
      <c r="C260" s="133">
        <f t="shared" si="130"/>
        <v>0</v>
      </c>
      <c r="D260" s="133">
        <f t="shared" si="130"/>
        <v>0</v>
      </c>
      <c r="E260" s="133">
        <f t="shared" si="130"/>
        <v>0</v>
      </c>
      <c r="F260" s="133">
        <f t="shared" si="130"/>
        <v>0</v>
      </c>
      <c r="G260" s="133">
        <f t="shared" si="130"/>
        <v>0</v>
      </c>
      <c r="H260" s="133">
        <f t="shared" si="130"/>
        <v>0</v>
      </c>
      <c r="I260" s="133">
        <f t="shared" si="130"/>
        <v>0</v>
      </c>
      <c r="J260" s="133">
        <f t="shared" si="130"/>
        <v>0</v>
      </c>
      <c r="K260" s="133">
        <f t="shared" si="130"/>
        <v>0</v>
      </c>
      <c r="L260" s="133">
        <f t="shared" si="130"/>
        <v>0</v>
      </c>
      <c r="M260" s="133">
        <f t="shared" si="130"/>
        <v>0</v>
      </c>
      <c r="N260" s="133">
        <f t="shared" si="130"/>
        <v>0</v>
      </c>
      <c r="O260" s="133">
        <f t="shared" si="130"/>
        <v>0</v>
      </c>
      <c r="P260" s="119">
        <f t="shared" si="131"/>
        <v>0</v>
      </c>
    </row>
    <row r="261" spans="1:16" s="96" customFormat="1" x14ac:dyDescent="0.25">
      <c r="A261" s="150" t="str">
        <f t="shared" si="129"/>
        <v>##</v>
      </c>
      <c r="B261" s="151" t="str">
        <f t="shared" si="129"/>
        <v>Special Use Category</v>
      </c>
      <c r="C261" s="133">
        <f t="shared" si="130"/>
        <v>0</v>
      </c>
      <c r="D261" s="133">
        <f t="shared" si="130"/>
        <v>0</v>
      </c>
      <c r="E261" s="133">
        <f t="shared" si="130"/>
        <v>0</v>
      </c>
      <c r="F261" s="133">
        <f t="shared" si="130"/>
        <v>0</v>
      </c>
      <c r="G261" s="133">
        <f t="shared" si="130"/>
        <v>0</v>
      </c>
      <c r="H261" s="133">
        <f t="shared" si="130"/>
        <v>0</v>
      </c>
      <c r="I261" s="133">
        <f t="shared" si="130"/>
        <v>0</v>
      </c>
      <c r="J261" s="133">
        <f t="shared" si="130"/>
        <v>0</v>
      </c>
      <c r="K261" s="133">
        <f t="shared" si="130"/>
        <v>0</v>
      </c>
      <c r="L261" s="133">
        <f t="shared" si="130"/>
        <v>0</v>
      </c>
      <c r="M261" s="133">
        <f t="shared" si="130"/>
        <v>0</v>
      </c>
      <c r="N261" s="133">
        <f t="shared" si="130"/>
        <v>0</v>
      </c>
      <c r="O261" s="133">
        <f t="shared" si="130"/>
        <v>0</v>
      </c>
      <c r="P261" s="119">
        <f t="shared" si="131"/>
        <v>0</v>
      </c>
    </row>
    <row r="262" spans="1:16" s="96" customFormat="1" x14ac:dyDescent="0.25">
      <c r="A262" s="150" t="str">
        <f t="shared" si="129"/>
        <v>##</v>
      </c>
      <c r="B262" s="151" t="str">
        <f t="shared" si="129"/>
        <v>Special Use Category</v>
      </c>
      <c r="C262" s="133">
        <f t="shared" si="130"/>
        <v>0</v>
      </c>
      <c r="D262" s="133">
        <f t="shared" si="130"/>
        <v>0</v>
      </c>
      <c r="E262" s="133">
        <f t="shared" si="130"/>
        <v>0</v>
      </c>
      <c r="F262" s="133">
        <f t="shared" si="130"/>
        <v>0</v>
      </c>
      <c r="G262" s="133">
        <f t="shared" si="130"/>
        <v>0</v>
      </c>
      <c r="H262" s="133">
        <f t="shared" si="130"/>
        <v>0</v>
      </c>
      <c r="I262" s="133">
        <f t="shared" si="130"/>
        <v>0</v>
      </c>
      <c r="J262" s="133">
        <f t="shared" si="130"/>
        <v>0</v>
      </c>
      <c r="K262" s="133">
        <f t="shared" si="130"/>
        <v>0</v>
      </c>
      <c r="L262" s="133">
        <f t="shared" si="130"/>
        <v>0</v>
      </c>
      <c r="M262" s="133">
        <f t="shared" si="130"/>
        <v>0</v>
      </c>
      <c r="N262" s="133">
        <f t="shared" si="130"/>
        <v>0</v>
      </c>
      <c r="O262" s="133">
        <f t="shared" si="130"/>
        <v>0</v>
      </c>
      <c r="P262" s="119">
        <f t="shared" si="131"/>
        <v>0</v>
      </c>
    </row>
    <row r="263" spans="1:16" x14ac:dyDescent="0.25">
      <c r="A263" s="150" t="str">
        <f t="shared" si="129"/>
        <v>##</v>
      </c>
      <c r="B263" s="151" t="str">
        <f t="shared" si="129"/>
        <v>Special Use Category</v>
      </c>
      <c r="C263" s="133">
        <f t="shared" si="130"/>
        <v>0</v>
      </c>
      <c r="D263" s="133">
        <f t="shared" si="130"/>
        <v>0</v>
      </c>
      <c r="E263" s="133">
        <f t="shared" si="130"/>
        <v>0</v>
      </c>
      <c r="F263" s="133">
        <f t="shared" si="130"/>
        <v>0</v>
      </c>
      <c r="G263" s="133">
        <f t="shared" si="130"/>
        <v>0</v>
      </c>
      <c r="H263" s="133">
        <f t="shared" si="130"/>
        <v>0</v>
      </c>
      <c r="I263" s="133">
        <f t="shared" si="130"/>
        <v>0</v>
      </c>
      <c r="J263" s="133">
        <f t="shared" si="130"/>
        <v>0</v>
      </c>
      <c r="K263" s="133">
        <f t="shared" si="130"/>
        <v>0</v>
      </c>
      <c r="L263" s="133">
        <f t="shared" si="130"/>
        <v>0</v>
      </c>
      <c r="M263" s="133">
        <f t="shared" si="130"/>
        <v>0</v>
      </c>
      <c r="N263" s="133">
        <f t="shared" si="130"/>
        <v>0</v>
      </c>
      <c r="O263" s="133">
        <f t="shared" si="130"/>
        <v>0</v>
      </c>
      <c r="P263" s="119">
        <f t="shared" si="131"/>
        <v>0</v>
      </c>
    </row>
    <row r="264" spans="1:16" x14ac:dyDescent="0.25">
      <c r="A264" s="150" t="str">
        <f t="shared" si="129"/>
        <v>##</v>
      </c>
      <c r="B264" s="151" t="str">
        <f t="shared" si="129"/>
        <v>Special Use Category</v>
      </c>
      <c r="C264" s="133">
        <f t="shared" si="130"/>
        <v>0</v>
      </c>
      <c r="D264" s="133">
        <f t="shared" si="130"/>
        <v>0</v>
      </c>
      <c r="E264" s="133">
        <f t="shared" si="130"/>
        <v>0</v>
      </c>
      <c r="F264" s="133">
        <f t="shared" si="130"/>
        <v>0</v>
      </c>
      <c r="G264" s="133">
        <f t="shared" si="130"/>
        <v>0</v>
      </c>
      <c r="H264" s="133">
        <f t="shared" si="130"/>
        <v>0</v>
      </c>
      <c r="I264" s="133">
        <f t="shared" si="130"/>
        <v>0</v>
      </c>
      <c r="J264" s="133">
        <f t="shared" si="130"/>
        <v>0</v>
      </c>
      <c r="K264" s="133">
        <f t="shared" si="130"/>
        <v>0</v>
      </c>
      <c r="L264" s="133">
        <f t="shared" si="130"/>
        <v>0</v>
      </c>
      <c r="M264" s="133">
        <f t="shared" si="130"/>
        <v>0</v>
      </c>
      <c r="N264" s="133">
        <f t="shared" si="130"/>
        <v>0</v>
      </c>
      <c r="O264" s="133">
        <f t="shared" si="130"/>
        <v>0</v>
      </c>
      <c r="P264" s="119">
        <f t="shared" si="131"/>
        <v>0</v>
      </c>
    </row>
    <row r="265" spans="1:16" x14ac:dyDescent="0.25">
      <c r="A265" s="150" t="str">
        <f t="shared" si="129"/>
        <v>##</v>
      </c>
      <c r="B265" s="151" t="str">
        <f t="shared" si="129"/>
        <v>Special Use Category</v>
      </c>
      <c r="C265" s="133">
        <f t="shared" ref="C265:O280" si="132">C148+C206</f>
        <v>0</v>
      </c>
      <c r="D265" s="133">
        <f t="shared" si="132"/>
        <v>0</v>
      </c>
      <c r="E265" s="133">
        <f t="shared" si="132"/>
        <v>0</v>
      </c>
      <c r="F265" s="133">
        <f t="shared" si="132"/>
        <v>0</v>
      </c>
      <c r="G265" s="133">
        <f t="shared" si="132"/>
        <v>0</v>
      </c>
      <c r="H265" s="133">
        <f t="shared" si="132"/>
        <v>0</v>
      </c>
      <c r="I265" s="133">
        <f t="shared" si="132"/>
        <v>0</v>
      </c>
      <c r="J265" s="133">
        <f t="shared" si="132"/>
        <v>0</v>
      </c>
      <c r="K265" s="133">
        <f t="shared" si="132"/>
        <v>0</v>
      </c>
      <c r="L265" s="133">
        <f t="shared" si="132"/>
        <v>0</v>
      </c>
      <c r="M265" s="133">
        <f t="shared" si="132"/>
        <v>0</v>
      </c>
      <c r="N265" s="133">
        <f t="shared" si="132"/>
        <v>0</v>
      </c>
      <c r="O265" s="133">
        <f t="shared" si="132"/>
        <v>0</v>
      </c>
      <c r="P265" s="119">
        <f t="shared" si="131"/>
        <v>0</v>
      </c>
    </row>
    <row r="266" spans="1:16" x14ac:dyDescent="0.25">
      <c r="A266" s="150" t="str">
        <f t="shared" si="129"/>
        <v>##</v>
      </c>
      <c r="B266" s="151" t="str">
        <f t="shared" si="129"/>
        <v>Special Use Category</v>
      </c>
      <c r="C266" s="133">
        <f t="shared" si="132"/>
        <v>0</v>
      </c>
      <c r="D266" s="133">
        <f t="shared" si="132"/>
        <v>0</v>
      </c>
      <c r="E266" s="133">
        <f t="shared" si="132"/>
        <v>0</v>
      </c>
      <c r="F266" s="133">
        <f t="shared" si="132"/>
        <v>0</v>
      </c>
      <c r="G266" s="133">
        <f t="shared" si="132"/>
        <v>0</v>
      </c>
      <c r="H266" s="133">
        <f t="shared" si="132"/>
        <v>0</v>
      </c>
      <c r="I266" s="133">
        <f t="shared" si="132"/>
        <v>0</v>
      </c>
      <c r="J266" s="133">
        <f t="shared" si="132"/>
        <v>0</v>
      </c>
      <c r="K266" s="133">
        <f t="shared" si="132"/>
        <v>0</v>
      </c>
      <c r="L266" s="133">
        <f t="shared" si="132"/>
        <v>0</v>
      </c>
      <c r="M266" s="133">
        <f t="shared" si="132"/>
        <v>0</v>
      </c>
      <c r="N266" s="133">
        <f t="shared" si="132"/>
        <v>0</v>
      </c>
      <c r="O266" s="133">
        <f t="shared" si="132"/>
        <v>0</v>
      </c>
      <c r="P266" s="119">
        <f t="shared" si="131"/>
        <v>0</v>
      </c>
    </row>
    <row r="267" spans="1:16" s="96" customFormat="1" x14ac:dyDescent="0.25">
      <c r="A267" s="141">
        <f t="shared" si="129"/>
        <v>26</v>
      </c>
      <c r="B267" s="149" t="str">
        <f t="shared" si="129"/>
        <v>Information Services</v>
      </c>
      <c r="C267" s="133">
        <f t="shared" si="132"/>
        <v>0</v>
      </c>
      <c r="D267" s="133">
        <f t="shared" si="132"/>
        <v>0</v>
      </c>
      <c r="E267" s="133">
        <f t="shared" si="132"/>
        <v>0</v>
      </c>
      <c r="F267" s="133">
        <f t="shared" si="132"/>
        <v>0</v>
      </c>
      <c r="G267" s="133">
        <f t="shared" si="132"/>
        <v>0</v>
      </c>
      <c r="H267" s="133">
        <f t="shared" si="132"/>
        <v>0</v>
      </c>
      <c r="I267" s="133">
        <f t="shared" si="132"/>
        <v>0</v>
      </c>
      <c r="J267" s="133">
        <f t="shared" si="132"/>
        <v>0</v>
      </c>
      <c r="K267" s="133">
        <f t="shared" si="132"/>
        <v>0</v>
      </c>
      <c r="L267" s="133">
        <f t="shared" si="132"/>
        <v>0</v>
      </c>
      <c r="M267" s="133">
        <f t="shared" si="132"/>
        <v>0</v>
      </c>
      <c r="N267" s="133">
        <f t="shared" si="132"/>
        <v>0</v>
      </c>
      <c r="O267" s="133">
        <f t="shared" si="132"/>
        <v>0</v>
      </c>
      <c r="P267" s="119">
        <f t="shared" si="131"/>
        <v>0</v>
      </c>
    </row>
    <row r="268" spans="1:16" x14ac:dyDescent="0.25">
      <c r="A268" s="150" t="str">
        <f t="shared" si="129"/>
        <v>##</v>
      </c>
      <c r="B268" s="151" t="str">
        <f t="shared" si="129"/>
        <v>Special Use Category</v>
      </c>
      <c r="C268" s="133">
        <f t="shared" si="132"/>
        <v>0</v>
      </c>
      <c r="D268" s="133">
        <f t="shared" si="132"/>
        <v>0</v>
      </c>
      <c r="E268" s="133">
        <f t="shared" si="132"/>
        <v>0</v>
      </c>
      <c r="F268" s="133">
        <f t="shared" si="132"/>
        <v>0</v>
      </c>
      <c r="G268" s="133">
        <f t="shared" si="132"/>
        <v>0</v>
      </c>
      <c r="H268" s="133">
        <f t="shared" si="132"/>
        <v>0</v>
      </c>
      <c r="I268" s="133">
        <f t="shared" si="132"/>
        <v>0</v>
      </c>
      <c r="J268" s="133">
        <f t="shared" si="132"/>
        <v>0</v>
      </c>
      <c r="K268" s="133">
        <f t="shared" si="132"/>
        <v>0</v>
      </c>
      <c r="L268" s="133">
        <f t="shared" si="132"/>
        <v>0</v>
      </c>
      <c r="M268" s="133">
        <f t="shared" si="132"/>
        <v>0</v>
      </c>
      <c r="N268" s="133">
        <f t="shared" si="132"/>
        <v>0</v>
      </c>
      <c r="O268" s="133">
        <f t="shared" si="132"/>
        <v>0</v>
      </c>
      <c r="P268" s="119">
        <f t="shared" si="131"/>
        <v>0</v>
      </c>
    </row>
    <row r="269" spans="1:16" x14ac:dyDescent="0.25">
      <c r="A269" s="150" t="str">
        <f t="shared" ref="A269:B288" si="133">+A35</f>
        <v>##</v>
      </c>
      <c r="B269" s="151" t="str">
        <f t="shared" si="133"/>
        <v>Special Use Category</v>
      </c>
      <c r="C269" s="133">
        <f t="shared" si="132"/>
        <v>0</v>
      </c>
      <c r="D269" s="133">
        <f t="shared" si="132"/>
        <v>0</v>
      </c>
      <c r="E269" s="133">
        <f t="shared" si="132"/>
        <v>0</v>
      </c>
      <c r="F269" s="133">
        <f t="shared" si="132"/>
        <v>0</v>
      </c>
      <c r="G269" s="133">
        <f t="shared" si="132"/>
        <v>0</v>
      </c>
      <c r="H269" s="133">
        <f t="shared" si="132"/>
        <v>0</v>
      </c>
      <c r="I269" s="133">
        <f t="shared" si="132"/>
        <v>0</v>
      </c>
      <c r="J269" s="133">
        <f t="shared" si="132"/>
        <v>0</v>
      </c>
      <c r="K269" s="133">
        <f t="shared" si="132"/>
        <v>0</v>
      </c>
      <c r="L269" s="133">
        <f t="shared" si="132"/>
        <v>0</v>
      </c>
      <c r="M269" s="133">
        <f t="shared" si="132"/>
        <v>0</v>
      </c>
      <c r="N269" s="133">
        <f t="shared" si="132"/>
        <v>0</v>
      </c>
      <c r="O269" s="133">
        <f t="shared" si="132"/>
        <v>0</v>
      </c>
      <c r="P269" s="119">
        <f t="shared" si="131"/>
        <v>0</v>
      </c>
    </row>
    <row r="270" spans="1:16" s="96" customFormat="1" x14ac:dyDescent="0.25">
      <c r="A270" s="141">
        <f t="shared" si="133"/>
        <v>30</v>
      </c>
      <c r="B270" s="149" t="str">
        <f t="shared" si="133"/>
        <v>Training</v>
      </c>
      <c r="C270" s="133">
        <f t="shared" si="132"/>
        <v>0</v>
      </c>
      <c r="D270" s="133">
        <f t="shared" si="132"/>
        <v>0</v>
      </c>
      <c r="E270" s="133">
        <f t="shared" si="132"/>
        <v>0</v>
      </c>
      <c r="F270" s="133">
        <f t="shared" si="132"/>
        <v>0</v>
      </c>
      <c r="G270" s="133">
        <f t="shared" si="132"/>
        <v>0</v>
      </c>
      <c r="H270" s="133">
        <f t="shared" si="132"/>
        <v>0</v>
      </c>
      <c r="I270" s="133">
        <f t="shared" si="132"/>
        <v>0</v>
      </c>
      <c r="J270" s="133">
        <f t="shared" si="132"/>
        <v>0</v>
      </c>
      <c r="K270" s="133">
        <f t="shared" si="132"/>
        <v>0</v>
      </c>
      <c r="L270" s="133">
        <f t="shared" si="132"/>
        <v>0</v>
      </c>
      <c r="M270" s="133">
        <f t="shared" si="132"/>
        <v>0</v>
      </c>
      <c r="N270" s="133">
        <f t="shared" si="132"/>
        <v>0</v>
      </c>
      <c r="O270" s="133">
        <f t="shared" si="132"/>
        <v>0</v>
      </c>
      <c r="P270" s="119">
        <f t="shared" si="131"/>
        <v>0</v>
      </c>
    </row>
    <row r="271" spans="1:16" s="96" customFormat="1" x14ac:dyDescent="0.25">
      <c r="A271" s="150" t="str">
        <f t="shared" si="133"/>
        <v>##</v>
      </c>
      <c r="B271" s="151" t="str">
        <f t="shared" si="133"/>
        <v>Special Use Category</v>
      </c>
      <c r="C271" s="133">
        <f t="shared" si="132"/>
        <v>0</v>
      </c>
      <c r="D271" s="133">
        <f t="shared" si="132"/>
        <v>0</v>
      </c>
      <c r="E271" s="133">
        <f t="shared" si="132"/>
        <v>0</v>
      </c>
      <c r="F271" s="133">
        <f t="shared" si="132"/>
        <v>0</v>
      </c>
      <c r="G271" s="133">
        <f t="shared" si="132"/>
        <v>0</v>
      </c>
      <c r="H271" s="133">
        <f t="shared" si="132"/>
        <v>0</v>
      </c>
      <c r="I271" s="133">
        <f t="shared" si="132"/>
        <v>0</v>
      </c>
      <c r="J271" s="133">
        <f t="shared" si="132"/>
        <v>0</v>
      </c>
      <c r="K271" s="133">
        <f t="shared" si="132"/>
        <v>0</v>
      </c>
      <c r="L271" s="133">
        <f t="shared" si="132"/>
        <v>0</v>
      </c>
      <c r="M271" s="133">
        <f t="shared" si="132"/>
        <v>0</v>
      </c>
      <c r="N271" s="133">
        <f t="shared" si="132"/>
        <v>0</v>
      </c>
      <c r="O271" s="133">
        <f t="shared" si="132"/>
        <v>0</v>
      </c>
      <c r="P271" s="119">
        <f t="shared" si="131"/>
        <v>0</v>
      </c>
    </row>
    <row r="272" spans="1:16" x14ac:dyDescent="0.25">
      <c r="A272" s="150" t="str">
        <f t="shared" si="133"/>
        <v>##</v>
      </c>
      <c r="B272" s="151" t="str">
        <f t="shared" si="133"/>
        <v>Special Use Category</v>
      </c>
      <c r="C272" s="133">
        <f t="shared" si="132"/>
        <v>0</v>
      </c>
      <c r="D272" s="133">
        <f t="shared" si="132"/>
        <v>0</v>
      </c>
      <c r="E272" s="133">
        <f t="shared" si="132"/>
        <v>0</v>
      </c>
      <c r="F272" s="133">
        <f t="shared" si="132"/>
        <v>0</v>
      </c>
      <c r="G272" s="133">
        <f t="shared" si="132"/>
        <v>0</v>
      </c>
      <c r="H272" s="133">
        <f t="shared" si="132"/>
        <v>0</v>
      </c>
      <c r="I272" s="133">
        <f t="shared" si="132"/>
        <v>0</v>
      </c>
      <c r="J272" s="133">
        <f t="shared" si="132"/>
        <v>0</v>
      </c>
      <c r="K272" s="133">
        <f t="shared" si="132"/>
        <v>0</v>
      </c>
      <c r="L272" s="133">
        <f t="shared" si="132"/>
        <v>0</v>
      </c>
      <c r="M272" s="133">
        <f t="shared" si="132"/>
        <v>0</v>
      </c>
      <c r="N272" s="133">
        <f t="shared" si="132"/>
        <v>0</v>
      </c>
      <c r="O272" s="133">
        <f t="shared" si="132"/>
        <v>0</v>
      </c>
      <c r="P272" s="119">
        <f t="shared" si="131"/>
        <v>0</v>
      </c>
    </row>
    <row r="273" spans="1:16" s="96" customFormat="1" x14ac:dyDescent="0.25">
      <c r="A273" s="150" t="str">
        <f t="shared" si="133"/>
        <v>##</v>
      </c>
      <c r="B273" s="151" t="str">
        <f t="shared" si="133"/>
        <v>Special Use Category</v>
      </c>
      <c r="C273" s="133">
        <f t="shared" si="132"/>
        <v>0</v>
      </c>
      <c r="D273" s="133">
        <f t="shared" si="132"/>
        <v>0</v>
      </c>
      <c r="E273" s="133">
        <f t="shared" si="132"/>
        <v>0</v>
      </c>
      <c r="F273" s="133">
        <f t="shared" si="132"/>
        <v>0</v>
      </c>
      <c r="G273" s="133">
        <f t="shared" si="132"/>
        <v>0</v>
      </c>
      <c r="H273" s="133">
        <f t="shared" si="132"/>
        <v>0</v>
      </c>
      <c r="I273" s="133">
        <f t="shared" si="132"/>
        <v>0</v>
      </c>
      <c r="J273" s="133">
        <f t="shared" si="132"/>
        <v>0</v>
      </c>
      <c r="K273" s="133">
        <f t="shared" si="132"/>
        <v>0</v>
      </c>
      <c r="L273" s="133">
        <f t="shared" si="132"/>
        <v>0</v>
      </c>
      <c r="M273" s="133">
        <f t="shared" si="132"/>
        <v>0</v>
      </c>
      <c r="N273" s="133">
        <f t="shared" si="132"/>
        <v>0</v>
      </c>
      <c r="O273" s="133">
        <f t="shared" si="132"/>
        <v>0</v>
      </c>
      <c r="P273" s="119">
        <f t="shared" si="131"/>
        <v>0</v>
      </c>
    </row>
    <row r="274" spans="1:16" s="96" customFormat="1" x14ac:dyDescent="0.25">
      <c r="A274" s="150" t="str">
        <f t="shared" si="133"/>
        <v>##</v>
      </c>
      <c r="B274" s="151" t="str">
        <f t="shared" si="133"/>
        <v>Special Use Category</v>
      </c>
      <c r="C274" s="133">
        <f t="shared" si="132"/>
        <v>0</v>
      </c>
      <c r="D274" s="133">
        <f t="shared" si="132"/>
        <v>0</v>
      </c>
      <c r="E274" s="133">
        <f t="shared" si="132"/>
        <v>0</v>
      </c>
      <c r="F274" s="133">
        <f t="shared" si="132"/>
        <v>0</v>
      </c>
      <c r="G274" s="133">
        <f t="shared" si="132"/>
        <v>0</v>
      </c>
      <c r="H274" s="133">
        <f t="shared" si="132"/>
        <v>0</v>
      </c>
      <c r="I274" s="133">
        <f t="shared" si="132"/>
        <v>0</v>
      </c>
      <c r="J274" s="133">
        <f t="shared" si="132"/>
        <v>0</v>
      </c>
      <c r="K274" s="133">
        <f t="shared" si="132"/>
        <v>0</v>
      </c>
      <c r="L274" s="133">
        <f t="shared" si="132"/>
        <v>0</v>
      </c>
      <c r="M274" s="133">
        <f t="shared" si="132"/>
        <v>0</v>
      </c>
      <c r="N274" s="133">
        <f t="shared" si="132"/>
        <v>0</v>
      </c>
      <c r="O274" s="133">
        <f t="shared" si="132"/>
        <v>0</v>
      </c>
      <c r="P274" s="119">
        <f t="shared" si="131"/>
        <v>0</v>
      </c>
    </row>
    <row r="275" spans="1:16" s="96" customFormat="1" x14ac:dyDescent="0.25">
      <c r="A275" s="150" t="str">
        <f t="shared" si="133"/>
        <v>##</v>
      </c>
      <c r="B275" s="151" t="str">
        <f t="shared" si="133"/>
        <v>Special Use Category</v>
      </c>
      <c r="C275" s="133">
        <f t="shared" si="132"/>
        <v>0</v>
      </c>
      <c r="D275" s="133">
        <f t="shared" si="132"/>
        <v>0</v>
      </c>
      <c r="E275" s="133">
        <f t="shared" si="132"/>
        <v>0</v>
      </c>
      <c r="F275" s="133">
        <f t="shared" si="132"/>
        <v>0</v>
      </c>
      <c r="G275" s="133">
        <f t="shared" si="132"/>
        <v>0</v>
      </c>
      <c r="H275" s="133">
        <f t="shared" si="132"/>
        <v>0</v>
      </c>
      <c r="I275" s="133">
        <f t="shared" si="132"/>
        <v>0</v>
      </c>
      <c r="J275" s="133">
        <f t="shared" si="132"/>
        <v>0</v>
      </c>
      <c r="K275" s="133">
        <f t="shared" si="132"/>
        <v>0</v>
      </c>
      <c r="L275" s="133">
        <f t="shared" si="132"/>
        <v>0</v>
      </c>
      <c r="M275" s="133">
        <f t="shared" si="132"/>
        <v>0</v>
      </c>
      <c r="N275" s="133">
        <f t="shared" si="132"/>
        <v>0</v>
      </c>
      <c r="O275" s="133">
        <f t="shared" si="132"/>
        <v>0</v>
      </c>
      <c r="P275" s="119">
        <f t="shared" si="131"/>
        <v>0</v>
      </c>
    </row>
    <row r="276" spans="1:16" s="96" customFormat="1" x14ac:dyDescent="0.25">
      <c r="A276" s="150" t="str">
        <f t="shared" si="133"/>
        <v>##</v>
      </c>
      <c r="B276" s="151" t="str">
        <f t="shared" si="133"/>
        <v>Special Use Category</v>
      </c>
      <c r="C276" s="133">
        <f t="shared" si="132"/>
        <v>0</v>
      </c>
      <c r="D276" s="133">
        <f t="shared" si="132"/>
        <v>0</v>
      </c>
      <c r="E276" s="133">
        <f t="shared" si="132"/>
        <v>0</v>
      </c>
      <c r="F276" s="133">
        <f t="shared" si="132"/>
        <v>0</v>
      </c>
      <c r="G276" s="133">
        <f t="shared" si="132"/>
        <v>0</v>
      </c>
      <c r="H276" s="133">
        <f t="shared" si="132"/>
        <v>0</v>
      </c>
      <c r="I276" s="133">
        <f t="shared" si="132"/>
        <v>0</v>
      </c>
      <c r="J276" s="133">
        <f t="shared" si="132"/>
        <v>0</v>
      </c>
      <c r="K276" s="133">
        <f t="shared" si="132"/>
        <v>0</v>
      </c>
      <c r="L276" s="133">
        <f t="shared" si="132"/>
        <v>0</v>
      </c>
      <c r="M276" s="133">
        <f t="shared" si="132"/>
        <v>0</v>
      </c>
      <c r="N276" s="133">
        <f t="shared" si="132"/>
        <v>0</v>
      </c>
      <c r="O276" s="133">
        <f t="shared" si="132"/>
        <v>0</v>
      </c>
      <c r="P276" s="119">
        <f t="shared" si="131"/>
        <v>0</v>
      </c>
    </row>
    <row r="277" spans="1:16" s="96" customFormat="1" x14ac:dyDescent="0.25">
      <c r="A277" s="150" t="str">
        <f t="shared" si="133"/>
        <v>##</v>
      </c>
      <c r="B277" s="151" t="str">
        <f t="shared" si="133"/>
        <v>Special Use Category</v>
      </c>
      <c r="C277" s="133">
        <f t="shared" si="132"/>
        <v>0</v>
      </c>
      <c r="D277" s="133">
        <f t="shared" si="132"/>
        <v>0</v>
      </c>
      <c r="E277" s="133">
        <f t="shared" si="132"/>
        <v>0</v>
      </c>
      <c r="F277" s="133">
        <f t="shared" si="132"/>
        <v>0</v>
      </c>
      <c r="G277" s="133">
        <f t="shared" si="132"/>
        <v>0</v>
      </c>
      <c r="H277" s="133">
        <f t="shared" si="132"/>
        <v>0</v>
      </c>
      <c r="I277" s="133">
        <f t="shared" si="132"/>
        <v>0</v>
      </c>
      <c r="J277" s="133">
        <f t="shared" si="132"/>
        <v>0</v>
      </c>
      <c r="K277" s="133">
        <f t="shared" si="132"/>
        <v>0</v>
      </c>
      <c r="L277" s="133">
        <f t="shared" si="132"/>
        <v>0</v>
      </c>
      <c r="M277" s="133">
        <f t="shared" si="132"/>
        <v>0</v>
      </c>
      <c r="N277" s="133">
        <f t="shared" si="132"/>
        <v>0</v>
      </c>
      <c r="O277" s="133">
        <f t="shared" si="132"/>
        <v>0</v>
      </c>
      <c r="P277" s="119">
        <f t="shared" si="131"/>
        <v>0</v>
      </c>
    </row>
    <row r="278" spans="1:16" s="96" customFormat="1" x14ac:dyDescent="0.25">
      <c r="A278" s="150" t="str">
        <f t="shared" si="133"/>
        <v>##</v>
      </c>
      <c r="B278" s="151" t="str">
        <f t="shared" si="133"/>
        <v>Special Use Category</v>
      </c>
      <c r="C278" s="133">
        <f t="shared" si="132"/>
        <v>0</v>
      </c>
      <c r="D278" s="133">
        <f t="shared" si="132"/>
        <v>0</v>
      </c>
      <c r="E278" s="133">
        <f t="shared" si="132"/>
        <v>0</v>
      </c>
      <c r="F278" s="133">
        <f t="shared" si="132"/>
        <v>0</v>
      </c>
      <c r="G278" s="133">
        <f t="shared" si="132"/>
        <v>0</v>
      </c>
      <c r="H278" s="133">
        <f t="shared" si="132"/>
        <v>0</v>
      </c>
      <c r="I278" s="133">
        <f t="shared" si="132"/>
        <v>0</v>
      </c>
      <c r="J278" s="133">
        <f t="shared" si="132"/>
        <v>0</v>
      </c>
      <c r="K278" s="133">
        <f t="shared" si="132"/>
        <v>0</v>
      </c>
      <c r="L278" s="133">
        <f t="shared" si="132"/>
        <v>0</v>
      </c>
      <c r="M278" s="133">
        <f t="shared" si="132"/>
        <v>0</v>
      </c>
      <c r="N278" s="133">
        <f t="shared" si="132"/>
        <v>0</v>
      </c>
      <c r="O278" s="133">
        <f t="shared" si="132"/>
        <v>0</v>
      </c>
      <c r="P278" s="119">
        <f t="shared" si="131"/>
        <v>0</v>
      </c>
    </row>
    <row r="279" spans="1:16" x14ac:dyDescent="0.25">
      <c r="A279" s="150" t="str">
        <f t="shared" si="133"/>
        <v>##</v>
      </c>
      <c r="B279" s="151" t="str">
        <f t="shared" si="133"/>
        <v>Special Use Category</v>
      </c>
      <c r="C279" s="133">
        <f t="shared" si="132"/>
        <v>0</v>
      </c>
      <c r="D279" s="133">
        <f t="shared" si="132"/>
        <v>0</v>
      </c>
      <c r="E279" s="133">
        <f t="shared" si="132"/>
        <v>0</v>
      </c>
      <c r="F279" s="133">
        <f t="shared" si="132"/>
        <v>0</v>
      </c>
      <c r="G279" s="133">
        <f t="shared" si="132"/>
        <v>0</v>
      </c>
      <c r="H279" s="133">
        <f t="shared" si="132"/>
        <v>0</v>
      </c>
      <c r="I279" s="133">
        <f t="shared" si="132"/>
        <v>0</v>
      </c>
      <c r="J279" s="133">
        <f t="shared" si="132"/>
        <v>0</v>
      </c>
      <c r="K279" s="133">
        <f t="shared" si="132"/>
        <v>0</v>
      </c>
      <c r="L279" s="133">
        <f t="shared" si="132"/>
        <v>0</v>
      </c>
      <c r="M279" s="133">
        <f t="shared" si="132"/>
        <v>0</v>
      </c>
      <c r="N279" s="133">
        <f t="shared" si="132"/>
        <v>0</v>
      </c>
      <c r="O279" s="133">
        <f t="shared" si="132"/>
        <v>0</v>
      </c>
      <c r="P279" s="119">
        <f t="shared" si="131"/>
        <v>0</v>
      </c>
    </row>
    <row r="280" spans="1:16" x14ac:dyDescent="0.25">
      <c r="A280" s="150" t="str">
        <f t="shared" si="133"/>
        <v>##</v>
      </c>
      <c r="B280" s="151" t="str">
        <f t="shared" si="133"/>
        <v>Special Use Category</v>
      </c>
      <c r="C280" s="133">
        <f t="shared" si="132"/>
        <v>0</v>
      </c>
      <c r="D280" s="133">
        <f t="shared" si="132"/>
        <v>0</v>
      </c>
      <c r="E280" s="133">
        <f t="shared" si="132"/>
        <v>0</v>
      </c>
      <c r="F280" s="133">
        <f t="shared" si="132"/>
        <v>0</v>
      </c>
      <c r="G280" s="133">
        <f t="shared" si="132"/>
        <v>0</v>
      </c>
      <c r="H280" s="133">
        <f t="shared" si="132"/>
        <v>0</v>
      </c>
      <c r="I280" s="133">
        <f t="shared" si="132"/>
        <v>0</v>
      </c>
      <c r="J280" s="133">
        <f t="shared" si="132"/>
        <v>0</v>
      </c>
      <c r="K280" s="133">
        <f t="shared" si="132"/>
        <v>0</v>
      </c>
      <c r="L280" s="133">
        <f t="shared" si="132"/>
        <v>0</v>
      </c>
      <c r="M280" s="133">
        <f t="shared" si="132"/>
        <v>0</v>
      </c>
      <c r="N280" s="133">
        <f t="shared" si="132"/>
        <v>0</v>
      </c>
      <c r="O280" s="133">
        <f t="shared" si="132"/>
        <v>0</v>
      </c>
      <c r="P280" s="119">
        <f t="shared" si="131"/>
        <v>0</v>
      </c>
    </row>
    <row r="281" spans="1:16" x14ac:dyDescent="0.25">
      <c r="A281" s="150" t="str">
        <f t="shared" si="133"/>
        <v>##</v>
      </c>
      <c r="B281" s="151" t="str">
        <f t="shared" si="133"/>
        <v>Special Use Category</v>
      </c>
      <c r="C281" s="133">
        <f t="shared" ref="C281:O294" si="134">C164+C222</f>
        <v>0</v>
      </c>
      <c r="D281" s="133">
        <f t="shared" si="134"/>
        <v>0</v>
      </c>
      <c r="E281" s="133">
        <f t="shared" si="134"/>
        <v>0</v>
      </c>
      <c r="F281" s="133">
        <f t="shared" si="134"/>
        <v>0</v>
      </c>
      <c r="G281" s="133">
        <f t="shared" si="134"/>
        <v>0</v>
      </c>
      <c r="H281" s="133">
        <f t="shared" si="134"/>
        <v>0</v>
      </c>
      <c r="I281" s="133">
        <f t="shared" si="134"/>
        <v>0</v>
      </c>
      <c r="J281" s="133">
        <f t="shared" si="134"/>
        <v>0</v>
      </c>
      <c r="K281" s="133">
        <f t="shared" si="134"/>
        <v>0</v>
      </c>
      <c r="L281" s="133">
        <f t="shared" si="134"/>
        <v>0</v>
      </c>
      <c r="M281" s="133">
        <f t="shared" si="134"/>
        <v>0</v>
      </c>
      <c r="N281" s="133">
        <f t="shared" si="134"/>
        <v>0</v>
      </c>
      <c r="O281" s="133">
        <f t="shared" si="134"/>
        <v>0</v>
      </c>
      <c r="P281" s="119">
        <f t="shared" si="131"/>
        <v>0</v>
      </c>
    </row>
    <row r="282" spans="1:16" s="96" customFormat="1" x14ac:dyDescent="0.25">
      <c r="A282" s="150" t="str">
        <f t="shared" si="133"/>
        <v>##</v>
      </c>
      <c r="B282" s="151" t="str">
        <f t="shared" si="133"/>
        <v>Special Use Category</v>
      </c>
      <c r="C282" s="133">
        <f t="shared" si="134"/>
        <v>0</v>
      </c>
      <c r="D282" s="133">
        <f t="shared" si="134"/>
        <v>0</v>
      </c>
      <c r="E282" s="133">
        <f t="shared" si="134"/>
        <v>0</v>
      </c>
      <c r="F282" s="133">
        <f t="shared" si="134"/>
        <v>0</v>
      </c>
      <c r="G282" s="133">
        <f t="shared" si="134"/>
        <v>0</v>
      </c>
      <c r="H282" s="133">
        <f t="shared" si="134"/>
        <v>0</v>
      </c>
      <c r="I282" s="133">
        <f t="shared" si="134"/>
        <v>0</v>
      </c>
      <c r="J282" s="133">
        <f t="shared" si="134"/>
        <v>0</v>
      </c>
      <c r="K282" s="133">
        <f t="shared" si="134"/>
        <v>0</v>
      </c>
      <c r="L282" s="133">
        <f t="shared" si="134"/>
        <v>0</v>
      </c>
      <c r="M282" s="133">
        <f t="shared" si="134"/>
        <v>0</v>
      </c>
      <c r="N282" s="133">
        <f t="shared" si="134"/>
        <v>0</v>
      </c>
      <c r="O282" s="133">
        <f t="shared" si="134"/>
        <v>0</v>
      </c>
      <c r="P282" s="119">
        <f t="shared" si="131"/>
        <v>0</v>
      </c>
    </row>
    <row r="283" spans="1:16" s="96" customFormat="1" x14ac:dyDescent="0.25">
      <c r="A283" s="150" t="str">
        <f t="shared" si="133"/>
        <v>##</v>
      </c>
      <c r="B283" s="151" t="str">
        <f t="shared" si="133"/>
        <v>Special Use Category</v>
      </c>
      <c r="C283" s="133">
        <f t="shared" si="134"/>
        <v>0</v>
      </c>
      <c r="D283" s="133">
        <f t="shared" si="134"/>
        <v>0</v>
      </c>
      <c r="E283" s="133">
        <f t="shared" si="134"/>
        <v>0</v>
      </c>
      <c r="F283" s="133">
        <f t="shared" si="134"/>
        <v>0</v>
      </c>
      <c r="G283" s="133">
        <f t="shared" si="134"/>
        <v>0</v>
      </c>
      <c r="H283" s="133">
        <f t="shared" si="134"/>
        <v>0</v>
      </c>
      <c r="I283" s="133">
        <f t="shared" si="134"/>
        <v>0</v>
      </c>
      <c r="J283" s="133">
        <f t="shared" si="134"/>
        <v>0</v>
      </c>
      <c r="K283" s="133">
        <f t="shared" si="134"/>
        <v>0</v>
      </c>
      <c r="L283" s="133">
        <f t="shared" si="134"/>
        <v>0</v>
      </c>
      <c r="M283" s="133">
        <f t="shared" si="134"/>
        <v>0</v>
      </c>
      <c r="N283" s="133">
        <f t="shared" si="134"/>
        <v>0</v>
      </c>
      <c r="O283" s="133">
        <f t="shared" si="134"/>
        <v>0</v>
      </c>
      <c r="P283" s="119">
        <f t="shared" si="131"/>
        <v>0</v>
      </c>
    </row>
    <row r="284" spans="1:16" s="96" customFormat="1" x14ac:dyDescent="0.25">
      <c r="A284" s="150" t="str">
        <f t="shared" si="133"/>
        <v>##</v>
      </c>
      <c r="B284" s="151" t="str">
        <f t="shared" si="133"/>
        <v>Special Use Category</v>
      </c>
      <c r="C284" s="133">
        <f t="shared" si="134"/>
        <v>0</v>
      </c>
      <c r="D284" s="133">
        <f t="shared" si="134"/>
        <v>0</v>
      </c>
      <c r="E284" s="133">
        <f t="shared" si="134"/>
        <v>0</v>
      </c>
      <c r="F284" s="133">
        <f t="shared" si="134"/>
        <v>0</v>
      </c>
      <c r="G284" s="133">
        <f t="shared" si="134"/>
        <v>0</v>
      </c>
      <c r="H284" s="133">
        <f t="shared" si="134"/>
        <v>0</v>
      </c>
      <c r="I284" s="133">
        <f t="shared" si="134"/>
        <v>0</v>
      </c>
      <c r="J284" s="133">
        <f t="shared" si="134"/>
        <v>0</v>
      </c>
      <c r="K284" s="133">
        <f t="shared" si="134"/>
        <v>0</v>
      </c>
      <c r="L284" s="133">
        <f t="shared" si="134"/>
        <v>0</v>
      </c>
      <c r="M284" s="133">
        <f t="shared" si="134"/>
        <v>0</v>
      </c>
      <c r="N284" s="133">
        <f t="shared" si="134"/>
        <v>0</v>
      </c>
      <c r="O284" s="133">
        <f t="shared" si="134"/>
        <v>0</v>
      </c>
      <c r="P284" s="119">
        <f t="shared" si="131"/>
        <v>0</v>
      </c>
    </row>
    <row r="285" spans="1:16" s="96" customFormat="1" x14ac:dyDescent="0.25">
      <c r="A285" s="150" t="str">
        <f t="shared" si="133"/>
        <v>##</v>
      </c>
      <c r="B285" s="151" t="str">
        <f t="shared" si="133"/>
        <v>Special Use Category</v>
      </c>
      <c r="C285" s="133">
        <f t="shared" si="134"/>
        <v>0</v>
      </c>
      <c r="D285" s="133">
        <f t="shared" si="134"/>
        <v>0</v>
      </c>
      <c r="E285" s="133">
        <f t="shared" si="134"/>
        <v>0</v>
      </c>
      <c r="F285" s="133">
        <f t="shared" si="134"/>
        <v>0</v>
      </c>
      <c r="G285" s="133">
        <f t="shared" si="134"/>
        <v>0</v>
      </c>
      <c r="H285" s="133">
        <f t="shared" si="134"/>
        <v>0</v>
      </c>
      <c r="I285" s="133">
        <f t="shared" si="134"/>
        <v>0</v>
      </c>
      <c r="J285" s="133">
        <f t="shared" si="134"/>
        <v>0</v>
      </c>
      <c r="K285" s="133">
        <f t="shared" si="134"/>
        <v>0</v>
      </c>
      <c r="L285" s="133">
        <f t="shared" si="134"/>
        <v>0</v>
      </c>
      <c r="M285" s="133">
        <f t="shared" si="134"/>
        <v>0</v>
      </c>
      <c r="N285" s="133">
        <f t="shared" si="134"/>
        <v>0</v>
      </c>
      <c r="O285" s="133">
        <f t="shared" si="134"/>
        <v>0</v>
      </c>
      <c r="P285" s="119">
        <f t="shared" si="131"/>
        <v>0</v>
      </c>
    </row>
    <row r="286" spans="1:16" s="96" customFormat="1" x14ac:dyDescent="0.25">
      <c r="A286" s="150" t="str">
        <f t="shared" si="133"/>
        <v>##</v>
      </c>
      <c r="B286" s="151" t="str">
        <f t="shared" si="133"/>
        <v>Special Use Category</v>
      </c>
      <c r="C286" s="133">
        <f t="shared" si="134"/>
        <v>0</v>
      </c>
      <c r="D286" s="133">
        <f t="shared" si="134"/>
        <v>0</v>
      </c>
      <c r="E286" s="133">
        <f t="shared" si="134"/>
        <v>0</v>
      </c>
      <c r="F286" s="133">
        <f t="shared" si="134"/>
        <v>0</v>
      </c>
      <c r="G286" s="133">
        <f t="shared" si="134"/>
        <v>0</v>
      </c>
      <c r="H286" s="133">
        <f t="shared" si="134"/>
        <v>0</v>
      </c>
      <c r="I286" s="133">
        <f t="shared" si="134"/>
        <v>0</v>
      </c>
      <c r="J286" s="133">
        <f t="shared" si="134"/>
        <v>0</v>
      </c>
      <c r="K286" s="133">
        <f t="shared" si="134"/>
        <v>0</v>
      </c>
      <c r="L286" s="133">
        <f t="shared" si="134"/>
        <v>0</v>
      </c>
      <c r="M286" s="133">
        <f t="shared" si="134"/>
        <v>0</v>
      </c>
      <c r="N286" s="133">
        <f t="shared" si="134"/>
        <v>0</v>
      </c>
      <c r="O286" s="133">
        <f t="shared" si="134"/>
        <v>0</v>
      </c>
      <c r="P286" s="119">
        <f t="shared" si="131"/>
        <v>0</v>
      </c>
    </row>
    <row r="287" spans="1:16" s="96" customFormat="1" x14ac:dyDescent="0.25">
      <c r="A287" s="150" t="str">
        <f t="shared" si="133"/>
        <v>##</v>
      </c>
      <c r="B287" s="151" t="str">
        <f t="shared" si="133"/>
        <v>Special Use Category</v>
      </c>
      <c r="C287" s="133">
        <f t="shared" si="134"/>
        <v>0</v>
      </c>
      <c r="D287" s="133">
        <f t="shared" si="134"/>
        <v>0</v>
      </c>
      <c r="E287" s="133">
        <f t="shared" si="134"/>
        <v>0</v>
      </c>
      <c r="F287" s="133">
        <f t="shared" si="134"/>
        <v>0</v>
      </c>
      <c r="G287" s="133">
        <f t="shared" si="134"/>
        <v>0</v>
      </c>
      <c r="H287" s="133">
        <f t="shared" si="134"/>
        <v>0</v>
      </c>
      <c r="I287" s="133">
        <f t="shared" si="134"/>
        <v>0</v>
      </c>
      <c r="J287" s="133">
        <f t="shared" si="134"/>
        <v>0</v>
      </c>
      <c r="K287" s="133">
        <f t="shared" si="134"/>
        <v>0</v>
      </c>
      <c r="L287" s="133">
        <f t="shared" si="134"/>
        <v>0</v>
      </c>
      <c r="M287" s="133">
        <f t="shared" si="134"/>
        <v>0</v>
      </c>
      <c r="N287" s="133">
        <f t="shared" si="134"/>
        <v>0</v>
      </c>
      <c r="O287" s="133">
        <f t="shared" si="134"/>
        <v>0</v>
      </c>
      <c r="P287" s="119">
        <f t="shared" si="131"/>
        <v>0</v>
      </c>
    </row>
    <row r="288" spans="1:16" x14ac:dyDescent="0.25">
      <c r="A288" s="150" t="str">
        <f t="shared" si="133"/>
        <v>##</v>
      </c>
      <c r="B288" s="151" t="str">
        <f t="shared" si="133"/>
        <v>Special Use Category</v>
      </c>
      <c r="C288" s="133">
        <f t="shared" si="134"/>
        <v>0</v>
      </c>
      <c r="D288" s="133">
        <f t="shared" si="134"/>
        <v>0</v>
      </c>
      <c r="E288" s="133">
        <f t="shared" si="134"/>
        <v>0</v>
      </c>
      <c r="F288" s="133">
        <f t="shared" si="134"/>
        <v>0</v>
      </c>
      <c r="G288" s="133">
        <f t="shared" si="134"/>
        <v>0</v>
      </c>
      <c r="H288" s="133">
        <f t="shared" si="134"/>
        <v>0</v>
      </c>
      <c r="I288" s="133">
        <f t="shared" si="134"/>
        <v>0</v>
      </c>
      <c r="J288" s="133">
        <f t="shared" si="134"/>
        <v>0</v>
      </c>
      <c r="K288" s="133">
        <f t="shared" si="134"/>
        <v>0</v>
      </c>
      <c r="L288" s="133">
        <f t="shared" si="134"/>
        <v>0</v>
      </c>
      <c r="M288" s="133">
        <f t="shared" si="134"/>
        <v>0</v>
      </c>
      <c r="N288" s="133">
        <f t="shared" si="134"/>
        <v>0</v>
      </c>
      <c r="O288" s="133">
        <f t="shared" si="134"/>
        <v>0</v>
      </c>
      <c r="P288" s="119">
        <f t="shared" si="131"/>
        <v>0</v>
      </c>
    </row>
    <row r="289" spans="1:16" x14ac:dyDescent="0.25">
      <c r="A289" s="150" t="str">
        <f t="shared" ref="A289:B294" si="135">+A55</f>
        <v>##</v>
      </c>
      <c r="B289" s="151" t="str">
        <f t="shared" si="135"/>
        <v>Special Use Category</v>
      </c>
      <c r="C289" s="133">
        <f t="shared" si="134"/>
        <v>0</v>
      </c>
      <c r="D289" s="133">
        <f t="shared" si="134"/>
        <v>0</v>
      </c>
      <c r="E289" s="133">
        <f t="shared" si="134"/>
        <v>0</v>
      </c>
      <c r="F289" s="133">
        <f t="shared" si="134"/>
        <v>0</v>
      </c>
      <c r="G289" s="133">
        <f t="shared" si="134"/>
        <v>0</v>
      </c>
      <c r="H289" s="133">
        <f t="shared" si="134"/>
        <v>0</v>
      </c>
      <c r="I289" s="133">
        <f t="shared" si="134"/>
        <v>0</v>
      </c>
      <c r="J289" s="133">
        <f t="shared" si="134"/>
        <v>0</v>
      </c>
      <c r="K289" s="133">
        <f t="shared" si="134"/>
        <v>0</v>
      </c>
      <c r="L289" s="133">
        <f t="shared" si="134"/>
        <v>0</v>
      </c>
      <c r="M289" s="133">
        <f t="shared" si="134"/>
        <v>0</v>
      </c>
      <c r="N289" s="133">
        <f t="shared" si="134"/>
        <v>0</v>
      </c>
      <c r="O289" s="133">
        <f t="shared" si="134"/>
        <v>0</v>
      </c>
      <c r="P289" s="119">
        <f t="shared" si="131"/>
        <v>0</v>
      </c>
    </row>
    <row r="290" spans="1:16" x14ac:dyDescent="0.25">
      <c r="A290" s="141">
        <f t="shared" si="135"/>
        <v>82</v>
      </c>
      <c r="B290" s="149" t="str">
        <f t="shared" si="135"/>
        <v>Department Cost Allocation</v>
      </c>
      <c r="C290" s="133">
        <f t="shared" si="134"/>
        <v>0</v>
      </c>
      <c r="D290" s="133">
        <f t="shared" si="134"/>
        <v>0</v>
      </c>
      <c r="E290" s="133">
        <f t="shared" si="134"/>
        <v>0</v>
      </c>
      <c r="F290" s="133">
        <f t="shared" si="134"/>
        <v>0</v>
      </c>
      <c r="G290" s="133">
        <f t="shared" si="134"/>
        <v>0</v>
      </c>
      <c r="H290" s="133">
        <f t="shared" si="134"/>
        <v>0</v>
      </c>
      <c r="I290" s="133">
        <f t="shared" si="134"/>
        <v>0</v>
      </c>
      <c r="J290" s="133">
        <f t="shared" si="134"/>
        <v>0</v>
      </c>
      <c r="K290" s="133">
        <f t="shared" si="134"/>
        <v>0</v>
      </c>
      <c r="L290" s="133">
        <f t="shared" si="134"/>
        <v>0</v>
      </c>
      <c r="M290" s="133">
        <f t="shared" si="134"/>
        <v>0</v>
      </c>
      <c r="N290" s="133">
        <f t="shared" si="134"/>
        <v>0</v>
      </c>
      <c r="O290" s="133">
        <f t="shared" si="134"/>
        <v>0</v>
      </c>
      <c r="P290" s="119">
        <f t="shared" si="131"/>
        <v>0</v>
      </c>
    </row>
    <row r="291" spans="1:16" x14ac:dyDescent="0.25">
      <c r="A291" s="141">
        <f t="shared" si="135"/>
        <v>86</v>
      </c>
      <c r="B291" s="149" t="str">
        <f t="shared" si="135"/>
        <v>Reserve</v>
      </c>
      <c r="C291" s="133">
        <f t="shared" si="134"/>
        <v>0</v>
      </c>
      <c r="D291" s="133">
        <f t="shared" si="134"/>
        <v>0</v>
      </c>
      <c r="E291" s="133">
        <f t="shared" si="134"/>
        <v>0</v>
      </c>
      <c r="F291" s="133">
        <f t="shared" si="134"/>
        <v>0</v>
      </c>
      <c r="G291" s="133">
        <f t="shared" si="134"/>
        <v>0</v>
      </c>
      <c r="H291" s="133">
        <f t="shared" si="134"/>
        <v>0</v>
      </c>
      <c r="I291" s="133">
        <f t="shared" si="134"/>
        <v>0</v>
      </c>
      <c r="J291" s="133">
        <f t="shared" si="134"/>
        <v>0</v>
      </c>
      <c r="K291" s="133">
        <f t="shared" si="134"/>
        <v>0</v>
      </c>
      <c r="L291" s="133">
        <f t="shared" si="134"/>
        <v>0</v>
      </c>
      <c r="M291" s="133">
        <f t="shared" si="134"/>
        <v>0</v>
      </c>
      <c r="N291" s="133">
        <f t="shared" si="134"/>
        <v>0</v>
      </c>
      <c r="O291" s="133">
        <f t="shared" si="134"/>
        <v>0</v>
      </c>
      <c r="P291" s="119">
        <f t="shared" si="131"/>
        <v>0</v>
      </c>
    </row>
    <row r="292" spans="1:16" x14ac:dyDescent="0.25">
      <c r="A292" s="141">
        <f t="shared" si="135"/>
        <v>87</v>
      </c>
      <c r="B292" s="149" t="str">
        <f t="shared" si="135"/>
        <v>Purchasing Assessment</v>
      </c>
      <c r="C292" s="133">
        <f t="shared" si="134"/>
        <v>0</v>
      </c>
      <c r="D292" s="133">
        <f t="shared" si="134"/>
        <v>0</v>
      </c>
      <c r="E292" s="133">
        <f t="shared" si="134"/>
        <v>0</v>
      </c>
      <c r="F292" s="133">
        <f t="shared" si="134"/>
        <v>0</v>
      </c>
      <c r="G292" s="133">
        <f t="shared" si="134"/>
        <v>0</v>
      </c>
      <c r="H292" s="133">
        <f t="shared" si="134"/>
        <v>0</v>
      </c>
      <c r="I292" s="133">
        <f t="shared" si="134"/>
        <v>0</v>
      </c>
      <c r="J292" s="133">
        <f t="shared" si="134"/>
        <v>0</v>
      </c>
      <c r="K292" s="133">
        <f t="shared" si="134"/>
        <v>0</v>
      </c>
      <c r="L292" s="133">
        <f t="shared" si="134"/>
        <v>0</v>
      </c>
      <c r="M292" s="133">
        <f t="shared" si="134"/>
        <v>0</v>
      </c>
      <c r="N292" s="133">
        <f t="shared" si="134"/>
        <v>0</v>
      </c>
      <c r="O292" s="133">
        <f t="shared" si="134"/>
        <v>0</v>
      </c>
      <c r="P292" s="119">
        <f t="shared" si="131"/>
        <v>0</v>
      </c>
    </row>
    <row r="293" spans="1:16" x14ac:dyDescent="0.25">
      <c r="A293" s="141">
        <f t="shared" si="135"/>
        <v>88</v>
      </c>
      <c r="B293" s="149" t="str">
        <f t="shared" si="135"/>
        <v>Statewide Cost Allocation Plan</v>
      </c>
      <c r="C293" s="133">
        <f t="shared" si="134"/>
        <v>0</v>
      </c>
      <c r="D293" s="133">
        <f t="shared" si="134"/>
        <v>0</v>
      </c>
      <c r="E293" s="133">
        <f t="shared" si="134"/>
        <v>0</v>
      </c>
      <c r="F293" s="133">
        <f t="shared" si="134"/>
        <v>0</v>
      </c>
      <c r="G293" s="133">
        <f t="shared" si="134"/>
        <v>0</v>
      </c>
      <c r="H293" s="133">
        <f t="shared" si="134"/>
        <v>0</v>
      </c>
      <c r="I293" s="133">
        <f t="shared" si="134"/>
        <v>0</v>
      </c>
      <c r="J293" s="133">
        <f t="shared" si="134"/>
        <v>0</v>
      </c>
      <c r="K293" s="133">
        <f t="shared" si="134"/>
        <v>0</v>
      </c>
      <c r="L293" s="133">
        <f t="shared" si="134"/>
        <v>0</v>
      </c>
      <c r="M293" s="133">
        <f t="shared" si="134"/>
        <v>0</v>
      </c>
      <c r="N293" s="133">
        <f t="shared" si="134"/>
        <v>0</v>
      </c>
      <c r="O293" s="133">
        <f t="shared" si="134"/>
        <v>0</v>
      </c>
      <c r="P293" s="119">
        <f t="shared" si="131"/>
        <v>0</v>
      </c>
    </row>
    <row r="294" spans="1:16" x14ac:dyDescent="0.25">
      <c r="A294" s="141">
        <f t="shared" si="135"/>
        <v>89</v>
      </c>
      <c r="B294" s="149" t="str">
        <f t="shared" si="135"/>
        <v>AG Cost Allocation Plan</v>
      </c>
      <c r="C294" s="133">
        <f t="shared" si="134"/>
        <v>0</v>
      </c>
      <c r="D294" s="133">
        <f t="shared" si="134"/>
        <v>0</v>
      </c>
      <c r="E294" s="133">
        <f t="shared" si="134"/>
        <v>0</v>
      </c>
      <c r="F294" s="133">
        <f t="shared" si="134"/>
        <v>0</v>
      </c>
      <c r="G294" s="133">
        <f t="shared" si="134"/>
        <v>0</v>
      </c>
      <c r="H294" s="133">
        <f t="shared" si="134"/>
        <v>0</v>
      </c>
      <c r="I294" s="133">
        <f t="shared" si="134"/>
        <v>0</v>
      </c>
      <c r="J294" s="133">
        <f t="shared" si="134"/>
        <v>0</v>
      </c>
      <c r="K294" s="133">
        <f t="shared" si="134"/>
        <v>0</v>
      </c>
      <c r="L294" s="133">
        <f t="shared" si="134"/>
        <v>0</v>
      </c>
      <c r="M294" s="133">
        <f t="shared" si="134"/>
        <v>0</v>
      </c>
      <c r="N294" s="133">
        <f t="shared" si="134"/>
        <v>0</v>
      </c>
      <c r="O294" s="133">
        <f t="shared" si="134"/>
        <v>0</v>
      </c>
      <c r="P294" s="119">
        <f t="shared" si="131"/>
        <v>0</v>
      </c>
    </row>
    <row r="295" spans="1:16" x14ac:dyDescent="0.25">
      <c r="A295" s="162"/>
      <c r="B295" s="161" t="s">
        <v>213</v>
      </c>
      <c r="C295" s="137">
        <f>SUM(C249:C294)</f>
        <v>0</v>
      </c>
      <c r="D295" s="137">
        <f t="shared" ref="D295:O295" si="136">SUM(D249:D294)</f>
        <v>0</v>
      </c>
      <c r="E295" s="137">
        <f t="shared" si="136"/>
        <v>0</v>
      </c>
      <c r="F295" s="137">
        <f t="shared" si="136"/>
        <v>0</v>
      </c>
      <c r="G295" s="137">
        <f t="shared" si="136"/>
        <v>0</v>
      </c>
      <c r="H295" s="137">
        <f t="shared" si="136"/>
        <v>0</v>
      </c>
      <c r="I295" s="137">
        <f t="shared" si="136"/>
        <v>0</v>
      </c>
      <c r="J295" s="137">
        <f t="shared" si="136"/>
        <v>0</v>
      </c>
      <c r="K295" s="137">
        <f t="shared" si="136"/>
        <v>0</v>
      </c>
      <c r="L295" s="137">
        <f t="shared" si="136"/>
        <v>0</v>
      </c>
      <c r="M295" s="137">
        <f t="shared" si="136"/>
        <v>0</v>
      </c>
      <c r="N295" s="137">
        <f t="shared" si="136"/>
        <v>0</v>
      </c>
      <c r="O295" s="137">
        <f t="shared" si="136"/>
        <v>0</v>
      </c>
      <c r="P295" s="138">
        <f>SUM(P249:P294)</f>
        <v>0</v>
      </c>
    </row>
    <row r="296" spans="1:16" x14ac:dyDescent="0.25"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1:16" ht="15.75" thickBot="1" x14ac:dyDescent="0.3">
      <c r="B297" s="54" t="s">
        <v>2</v>
      </c>
      <c r="C297" s="129">
        <f>C247-C295</f>
        <v>0</v>
      </c>
      <c r="D297" s="129">
        <f t="shared" ref="D297:O297" si="137">D247-D295</f>
        <v>0</v>
      </c>
      <c r="E297" s="129">
        <f t="shared" si="137"/>
        <v>0</v>
      </c>
      <c r="F297" s="129">
        <f t="shared" si="137"/>
        <v>0</v>
      </c>
      <c r="G297" s="129">
        <f t="shared" si="137"/>
        <v>0</v>
      </c>
      <c r="H297" s="129">
        <f t="shared" si="137"/>
        <v>0</v>
      </c>
      <c r="I297" s="129">
        <f t="shared" si="137"/>
        <v>0</v>
      </c>
      <c r="J297" s="129">
        <f t="shared" si="137"/>
        <v>0</v>
      </c>
      <c r="K297" s="129">
        <f t="shared" si="137"/>
        <v>0</v>
      </c>
      <c r="L297" s="129">
        <f t="shared" si="137"/>
        <v>0</v>
      </c>
      <c r="M297" s="129">
        <f t="shared" si="137"/>
        <v>0</v>
      </c>
      <c r="N297" s="129">
        <f t="shared" si="137"/>
        <v>0</v>
      </c>
      <c r="O297" s="129">
        <f t="shared" si="137"/>
        <v>0</v>
      </c>
      <c r="P297" s="121">
        <f>P247-P295</f>
        <v>0</v>
      </c>
    </row>
    <row r="298" spans="1:16" ht="15.75" thickTop="1" x14ac:dyDescent="0.25"/>
  </sheetData>
  <mergeCells count="11">
    <mergeCell ref="A64:P64"/>
    <mergeCell ref="A65:P65"/>
    <mergeCell ref="A124:P124"/>
    <mergeCell ref="A182:P182"/>
    <mergeCell ref="A241:P241"/>
    <mergeCell ref="A7:P7"/>
    <mergeCell ref="A1:G2"/>
    <mergeCell ref="A3:P3"/>
    <mergeCell ref="A4:P4"/>
    <mergeCell ref="A5:P5"/>
    <mergeCell ref="A6:P6"/>
  </mergeCells>
  <pageMargins left="0.7" right="0.7" top="0.75" bottom="0.75" header="0.3" footer="0.3"/>
  <pageSetup scale="33" fitToHeight="0" orientation="portrait" r:id="rId1"/>
  <rowBreaks count="1" manualBreakCount="1"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EA7F4-1C0E-400B-8624-714F8C1D70F4}">
  <sheetPr>
    <pageSetUpPr fitToPage="1"/>
  </sheetPr>
  <dimension ref="A1:R298"/>
  <sheetViews>
    <sheetView workbookViewId="0">
      <selection activeCell="D21" sqref="D21"/>
    </sheetView>
  </sheetViews>
  <sheetFormatPr defaultRowHeight="15" x14ac:dyDescent="0.25"/>
  <cols>
    <col min="1" max="1" width="6.42578125" style="92" customWidth="1"/>
    <col min="2" max="2" width="40" style="92" bestFit="1" customWidth="1"/>
    <col min="3" max="4" width="15.5703125" style="92" customWidth="1"/>
    <col min="5" max="15" width="15.7109375" style="96" hidden="1" customWidth="1"/>
    <col min="16" max="16" width="15.7109375" style="120" customWidth="1"/>
    <col min="17" max="17" width="30.85546875" style="92" bestFit="1" customWidth="1"/>
    <col min="18" max="16384" width="9.140625" style="92"/>
  </cols>
  <sheetData>
    <row r="1" spans="1:17" x14ac:dyDescent="0.25">
      <c r="A1" s="188" t="s">
        <v>237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7" x14ac:dyDescent="0.25">
      <c r="A2" s="181" t="s">
        <v>238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1:17" x14ac:dyDescent="0.25">
      <c r="A3" s="181" t="s">
        <v>236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7" ht="26.25" x14ac:dyDescent="0.4">
      <c r="A4" s="183" t="s">
        <v>234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</row>
    <row r="5" spans="1:17" ht="14.25" customHeight="1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</row>
    <row r="6" spans="1:17" s="134" customFormat="1" ht="12.75" x14ac:dyDescent="0.2">
      <c r="A6" s="122"/>
      <c r="B6" s="130"/>
      <c r="C6" s="125">
        <v>2501</v>
      </c>
      <c r="D6" s="125">
        <v>2507</v>
      </c>
      <c r="E6" s="145" t="s">
        <v>205</v>
      </c>
      <c r="F6" s="145" t="s">
        <v>205</v>
      </c>
      <c r="G6" s="145" t="s">
        <v>205</v>
      </c>
      <c r="H6" s="145" t="s">
        <v>205</v>
      </c>
      <c r="I6" s="145" t="s">
        <v>205</v>
      </c>
      <c r="J6" s="145" t="s">
        <v>205</v>
      </c>
      <c r="K6" s="145" t="s">
        <v>205</v>
      </c>
      <c r="L6" s="145" t="s">
        <v>205</v>
      </c>
      <c r="M6" s="145" t="s">
        <v>205</v>
      </c>
      <c r="N6" s="145" t="s">
        <v>205</v>
      </c>
      <c r="O6" s="145" t="s">
        <v>205</v>
      </c>
      <c r="P6" s="123"/>
    </row>
    <row r="7" spans="1:17" s="96" customFormat="1" ht="26.25" x14ac:dyDescent="0.25">
      <c r="A7" s="124"/>
      <c r="B7" s="131" t="s">
        <v>211</v>
      </c>
      <c r="C7" s="126" t="s">
        <v>203</v>
      </c>
      <c r="D7" s="126" t="s">
        <v>235</v>
      </c>
      <c r="E7" s="146" t="s">
        <v>206</v>
      </c>
      <c r="F7" s="146" t="s">
        <v>206</v>
      </c>
      <c r="G7" s="146" t="s">
        <v>206</v>
      </c>
      <c r="H7" s="146" t="s">
        <v>206</v>
      </c>
      <c r="I7" s="146" t="s">
        <v>206</v>
      </c>
      <c r="J7" s="146" t="s">
        <v>206</v>
      </c>
      <c r="K7" s="146" t="s">
        <v>206</v>
      </c>
      <c r="L7" s="146" t="s">
        <v>206</v>
      </c>
      <c r="M7" s="146" t="s">
        <v>206</v>
      </c>
      <c r="N7" s="146" t="s">
        <v>206</v>
      </c>
      <c r="O7" s="146" t="s">
        <v>206</v>
      </c>
      <c r="P7" s="123" t="s">
        <v>195</v>
      </c>
    </row>
    <row r="8" spans="1:17" x14ac:dyDescent="0.25">
      <c r="A8" s="139" t="s">
        <v>196</v>
      </c>
      <c r="B8" s="140" t="s">
        <v>197</v>
      </c>
      <c r="C8" s="132">
        <v>2129463</v>
      </c>
      <c r="D8" s="132">
        <v>455955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71">
        <f>SUM(C8:O8)</f>
        <v>2585418</v>
      </c>
      <c r="Q8" s="112"/>
    </row>
    <row r="9" spans="1:17" x14ac:dyDescent="0.25">
      <c r="A9" s="141" t="s">
        <v>196</v>
      </c>
      <c r="B9" s="142" t="s">
        <v>204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71">
        <f t="shared" ref="P9:P10" si="0">SUM(C9:O9)</f>
        <v>0</v>
      </c>
      <c r="Q9" s="112"/>
    </row>
    <row r="10" spans="1:17" x14ac:dyDescent="0.25">
      <c r="A10" s="143" t="s">
        <v>196</v>
      </c>
      <c r="B10" s="144" t="s">
        <v>214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71">
        <f t="shared" si="0"/>
        <v>0</v>
      </c>
      <c r="Q10" s="112"/>
    </row>
    <row r="11" spans="1:17" s="96" customFormat="1" ht="15.75" thickBot="1" x14ac:dyDescent="0.3">
      <c r="A11" s="159"/>
      <c r="B11" s="157" t="s">
        <v>210</v>
      </c>
      <c r="C11" s="152">
        <f>SUM(C8:C10)</f>
        <v>2129463</v>
      </c>
      <c r="D11" s="153">
        <f t="shared" ref="D11:O11" si="1">SUM(D8:D10)</f>
        <v>455955</v>
      </c>
      <c r="E11" s="153">
        <f t="shared" si="1"/>
        <v>0</v>
      </c>
      <c r="F11" s="153">
        <f t="shared" si="1"/>
        <v>0</v>
      </c>
      <c r="G11" s="153">
        <f t="shared" si="1"/>
        <v>0</v>
      </c>
      <c r="H11" s="153">
        <f t="shared" si="1"/>
        <v>0</v>
      </c>
      <c r="I11" s="153">
        <f t="shared" si="1"/>
        <v>0</v>
      </c>
      <c r="J11" s="153">
        <f t="shared" si="1"/>
        <v>0</v>
      </c>
      <c r="K11" s="153">
        <f t="shared" si="1"/>
        <v>0</v>
      </c>
      <c r="L11" s="153">
        <f t="shared" si="1"/>
        <v>0</v>
      </c>
      <c r="M11" s="153">
        <f t="shared" si="1"/>
        <v>0</v>
      </c>
      <c r="N11" s="153">
        <f t="shared" si="1"/>
        <v>0</v>
      </c>
      <c r="O11" s="153">
        <f t="shared" si="1"/>
        <v>0</v>
      </c>
      <c r="P11" s="154">
        <f>SUM(P8:P10)</f>
        <v>2585418</v>
      </c>
    </row>
    <row r="12" spans="1:17" ht="15.75" thickTop="1" x14ac:dyDescent="0.25">
      <c r="A12" s="135"/>
      <c r="B12" s="136" t="s">
        <v>212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</row>
    <row r="13" spans="1:17" x14ac:dyDescent="0.25">
      <c r="A13" s="139" t="s">
        <v>14</v>
      </c>
      <c r="B13" s="147" t="s">
        <v>215</v>
      </c>
      <c r="C13" s="148">
        <v>1105567</v>
      </c>
      <c r="D13" s="148">
        <v>237666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19">
        <f>SUM(C13:O13)</f>
        <v>1343233</v>
      </c>
    </row>
    <row r="14" spans="1:17" hidden="1" x14ac:dyDescent="0.25">
      <c r="A14" s="141" t="s">
        <v>198</v>
      </c>
      <c r="B14" s="149" t="s">
        <v>216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19">
        <f t="shared" ref="P14:P58" si="2">SUM(C14:O14)</f>
        <v>0</v>
      </c>
    </row>
    <row r="15" spans="1:17" x14ac:dyDescent="0.25">
      <c r="A15" s="141" t="s">
        <v>199</v>
      </c>
      <c r="B15" s="149" t="s">
        <v>217</v>
      </c>
      <c r="C15" s="133">
        <v>12766</v>
      </c>
      <c r="D15" s="133">
        <v>2994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19">
        <f t="shared" si="2"/>
        <v>15760</v>
      </c>
    </row>
    <row r="16" spans="1:17" x14ac:dyDescent="0.25">
      <c r="A16" s="141" t="s">
        <v>69</v>
      </c>
      <c r="B16" s="149" t="s">
        <v>218</v>
      </c>
      <c r="C16" s="133">
        <v>110378</v>
      </c>
      <c r="D16" s="133">
        <v>25872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19">
        <f t="shared" si="2"/>
        <v>136250</v>
      </c>
    </row>
    <row r="17" spans="1:16" x14ac:dyDescent="0.25">
      <c r="A17" s="141" t="s">
        <v>201</v>
      </c>
      <c r="B17" s="149" t="s">
        <v>219</v>
      </c>
      <c r="C17" s="133">
        <v>24819</v>
      </c>
      <c r="D17" s="133">
        <v>5822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19">
        <f t="shared" si="2"/>
        <v>30641</v>
      </c>
    </row>
    <row r="18" spans="1:16" x14ac:dyDescent="0.25">
      <c r="A18" s="166" t="s">
        <v>200</v>
      </c>
      <c r="B18" s="149" t="s">
        <v>239</v>
      </c>
      <c r="C18" s="133">
        <v>729000</v>
      </c>
      <c r="D18" s="133">
        <v>171000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19">
        <f t="shared" si="2"/>
        <v>900000</v>
      </c>
    </row>
    <row r="19" spans="1:16" x14ac:dyDescent="0.25">
      <c r="A19" s="166" t="s">
        <v>128</v>
      </c>
      <c r="B19" s="149" t="s">
        <v>240</v>
      </c>
      <c r="C19" s="133">
        <v>92330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19">
        <f t="shared" si="2"/>
        <v>92330</v>
      </c>
    </row>
    <row r="20" spans="1:16" x14ac:dyDescent="0.25">
      <c r="A20" s="166" t="s">
        <v>241</v>
      </c>
      <c r="B20" s="149" t="s">
        <v>242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19">
        <f t="shared" si="2"/>
        <v>0</v>
      </c>
    </row>
    <row r="21" spans="1:16" x14ac:dyDescent="0.25">
      <c r="A21" s="166" t="s">
        <v>243</v>
      </c>
      <c r="B21" s="149" t="s">
        <v>244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19">
        <f t="shared" si="2"/>
        <v>0</v>
      </c>
    </row>
    <row r="22" spans="1:16" hidden="1" x14ac:dyDescent="0.25">
      <c r="A22" s="150" t="s">
        <v>221</v>
      </c>
      <c r="B22" s="151" t="s">
        <v>220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19">
        <f t="shared" si="2"/>
        <v>0</v>
      </c>
    </row>
    <row r="23" spans="1:16" hidden="1" x14ac:dyDescent="0.25">
      <c r="A23" s="150" t="s">
        <v>221</v>
      </c>
      <c r="B23" s="151" t="s">
        <v>220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19">
        <f t="shared" si="2"/>
        <v>0</v>
      </c>
    </row>
    <row r="24" spans="1:16" hidden="1" x14ac:dyDescent="0.25">
      <c r="A24" s="150" t="s">
        <v>221</v>
      </c>
      <c r="B24" s="151" t="s">
        <v>220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19">
        <f t="shared" si="2"/>
        <v>0</v>
      </c>
    </row>
    <row r="25" spans="1:16" hidden="1" x14ac:dyDescent="0.25">
      <c r="A25" s="150" t="s">
        <v>221</v>
      </c>
      <c r="B25" s="151" t="s">
        <v>220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19">
        <f t="shared" si="2"/>
        <v>0</v>
      </c>
    </row>
    <row r="26" spans="1:16" hidden="1" x14ac:dyDescent="0.25">
      <c r="A26" s="150" t="s">
        <v>221</v>
      </c>
      <c r="B26" s="151" t="s">
        <v>220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19">
        <f t="shared" si="2"/>
        <v>0</v>
      </c>
    </row>
    <row r="27" spans="1:16" hidden="1" x14ac:dyDescent="0.25">
      <c r="A27" s="150" t="s">
        <v>221</v>
      </c>
      <c r="B27" s="151" t="s">
        <v>220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19">
        <f t="shared" si="2"/>
        <v>0</v>
      </c>
    </row>
    <row r="28" spans="1:16" hidden="1" x14ac:dyDescent="0.25">
      <c r="A28" s="150" t="s">
        <v>221</v>
      </c>
      <c r="B28" s="151" t="s">
        <v>220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19">
        <f t="shared" si="2"/>
        <v>0</v>
      </c>
    </row>
    <row r="29" spans="1:16" hidden="1" x14ac:dyDescent="0.25">
      <c r="A29" s="150" t="s">
        <v>221</v>
      </c>
      <c r="B29" s="151" t="s">
        <v>220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19">
        <f t="shared" si="2"/>
        <v>0</v>
      </c>
    </row>
    <row r="30" spans="1:16" hidden="1" x14ac:dyDescent="0.25">
      <c r="A30" s="150" t="s">
        <v>221</v>
      </c>
      <c r="B30" s="151" t="s">
        <v>220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19">
        <f t="shared" si="2"/>
        <v>0</v>
      </c>
    </row>
    <row r="31" spans="1:16" x14ac:dyDescent="0.25">
      <c r="A31" s="141">
        <v>26</v>
      </c>
      <c r="B31" s="149" t="s">
        <v>222</v>
      </c>
      <c r="C31" s="133">
        <v>15228</v>
      </c>
      <c r="D31" s="133">
        <v>3487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19">
        <f t="shared" si="2"/>
        <v>18715</v>
      </c>
    </row>
    <row r="32" spans="1:16" hidden="1" x14ac:dyDescent="0.25">
      <c r="A32" s="150" t="s">
        <v>221</v>
      </c>
      <c r="B32" s="151" t="s">
        <v>220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19">
        <f t="shared" si="2"/>
        <v>0</v>
      </c>
    </row>
    <row r="33" spans="1:16" hidden="1" x14ac:dyDescent="0.25">
      <c r="A33" s="150" t="s">
        <v>221</v>
      </c>
      <c r="B33" s="151" t="s">
        <v>220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19">
        <f t="shared" si="2"/>
        <v>0</v>
      </c>
    </row>
    <row r="34" spans="1:16" x14ac:dyDescent="0.25">
      <c r="A34" s="141">
        <v>30</v>
      </c>
      <c r="B34" s="149" t="s">
        <v>223</v>
      </c>
      <c r="C34" s="133">
        <v>5766</v>
      </c>
      <c r="D34" s="133">
        <v>1353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19">
        <f t="shared" si="2"/>
        <v>7119</v>
      </c>
    </row>
    <row r="35" spans="1:16" hidden="1" x14ac:dyDescent="0.25">
      <c r="A35" s="150" t="s">
        <v>221</v>
      </c>
      <c r="B35" s="151" t="s">
        <v>220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19">
        <f t="shared" si="2"/>
        <v>0</v>
      </c>
    </row>
    <row r="36" spans="1:16" hidden="1" x14ac:dyDescent="0.25">
      <c r="A36" s="150" t="s">
        <v>221</v>
      </c>
      <c r="B36" s="151" t="s">
        <v>220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19">
        <f t="shared" si="2"/>
        <v>0</v>
      </c>
    </row>
    <row r="37" spans="1:16" hidden="1" x14ac:dyDescent="0.25">
      <c r="A37" s="150" t="s">
        <v>221</v>
      </c>
      <c r="B37" s="151" t="s">
        <v>220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19">
        <f t="shared" si="2"/>
        <v>0</v>
      </c>
    </row>
    <row r="38" spans="1:16" hidden="1" x14ac:dyDescent="0.25">
      <c r="A38" s="150" t="s">
        <v>221</v>
      </c>
      <c r="B38" s="151" t="s">
        <v>220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19">
        <f t="shared" si="2"/>
        <v>0</v>
      </c>
    </row>
    <row r="39" spans="1:16" hidden="1" x14ac:dyDescent="0.25">
      <c r="A39" s="150" t="s">
        <v>221</v>
      </c>
      <c r="B39" s="151" t="s">
        <v>220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19">
        <f t="shared" si="2"/>
        <v>0</v>
      </c>
    </row>
    <row r="40" spans="1:16" hidden="1" x14ac:dyDescent="0.25">
      <c r="A40" s="150" t="s">
        <v>221</v>
      </c>
      <c r="B40" s="151" t="s">
        <v>220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19">
        <f t="shared" si="2"/>
        <v>0</v>
      </c>
    </row>
    <row r="41" spans="1:16" hidden="1" x14ac:dyDescent="0.25">
      <c r="A41" s="150" t="s">
        <v>221</v>
      </c>
      <c r="B41" s="151" t="s">
        <v>220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19">
        <f t="shared" si="2"/>
        <v>0</v>
      </c>
    </row>
    <row r="42" spans="1:16" hidden="1" x14ac:dyDescent="0.25">
      <c r="A42" s="150" t="s">
        <v>221</v>
      </c>
      <c r="B42" s="151" t="s">
        <v>220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19">
        <f t="shared" si="2"/>
        <v>0</v>
      </c>
    </row>
    <row r="43" spans="1:16" hidden="1" x14ac:dyDescent="0.25">
      <c r="A43" s="150" t="s">
        <v>221</v>
      </c>
      <c r="B43" s="151" t="s">
        <v>220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19">
        <f t="shared" si="2"/>
        <v>0</v>
      </c>
    </row>
    <row r="44" spans="1:16" hidden="1" x14ac:dyDescent="0.25">
      <c r="A44" s="150" t="s">
        <v>221</v>
      </c>
      <c r="B44" s="151" t="s">
        <v>220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19">
        <f t="shared" si="2"/>
        <v>0</v>
      </c>
    </row>
    <row r="45" spans="1:16" hidden="1" x14ac:dyDescent="0.25">
      <c r="A45" s="150" t="s">
        <v>221</v>
      </c>
      <c r="B45" s="151" t="s">
        <v>220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19">
        <f t="shared" si="2"/>
        <v>0</v>
      </c>
    </row>
    <row r="46" spans="1:16" hidden="1" x14ac:dyDescent="0.25">
      <c r="A46" s="150" t="s">
        <v>221</v>
      </c>
      <c r="B46" s="151" t="s">
        <v>220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19">
        <f t="shared" si="2"/>
        <v>0</v>
      </c>
    </row>
    <row r="47" spans="1:16" hidden="1" x14ac:dyDescent="0.25">
      <c r="A47" s="150" t="s">
        <v>221</v>
      </c>
      <c r="B47" s="151" t="s">
        <v>220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19">
        <f t="shared" si="2"/>
        <v>0</v>
      </c>
    </row>
    <row r="48" spans="1:16" hidden="1" x14ac:dyDescent="0.25">
      <c r="A48" s="150" t="s">
        <v>221</v>
      </c>
      <c r="B48" s="151" t="s">
        <v>220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19">
        <f t="shared" si="2"/>
        <v>0</v>
      </c>
    </row>
    <row r="49" spans="1:16" hidden="1" x14ac:dyDescent="0.25">
      <c r="A49" s="150" t="s">
        <v>221</v>
      </c>
      <c r="B49" s="151" t="s">
        <v>220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19">
        <f t="shared" si="2"/>
        <v>0</v>
      </c>
    </row>
    <row r="50" spans="1:16" hidden="1" x14ac:dyDescent="0.25">
      <c r="A50" s="150" t="s">
        <v>221</v>
      </c>
      <c r="B50" s="151" t="s">
        <v>220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19">
        <f t="shared" si="2"/>
        <v>0</v>
      </c>
    </row>
    <row r="51" spans="1:16" hidden="1" x14ac:dyDescent="0.25">
      <c r="A51" s="150" t="s">
        <v>221</v>
      </c>
      <c r="B51" s="151" t="s">
        <v>220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19">
        <f t="shared" si="2"/>
        <v>0</v>
      </c>
    </row>
    <row r="52" spans="1:16" hidden="1" x14ac:dyDescent="0.25">
      <c r="A52" s="150" t="s">
        <v>221</v>
      </c>
      <c r="B52" s="151" t="s">
        <v>220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19">
        <f t="shared" si="2"/>
        <v>0</v>
      </c>
    </row>
    <row r="53" spans="1:16" hidden="1" x14ac:dyDescent="0.25">
      <c r="A53" s="150" t="s">
        <v>221</v>
      </c>
      <c r="B53" s="151" t="s">
        <v>220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19">
        <f t="shared" si="2"/>
        <v>0</v>
      </c>
    </row>
    <row r="54" spans="1:16" x14ac:dyDescent="0.25">
      <c r="A54" s="141">
        <v>82</v>
      </c>
      <c r="B54" s="149" t="s">
        <v>225</v>
      </c>
      <c r="C54" s="133">
        <v>32223</v>
      </c>
      <c r="D54" s="133">
        <v>7436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19">
        <f t="shared" si="2"/>
        <v>39659</v>
      </c>
    </row>
    <row r="55" spans="1:16" hidden="1" x14ac:dyDescent="0.25">
      <c r="A55" s="141">
        <v>86</v>
      </c>
      <c r="B55" s="149" t="s">
        <v>227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19">
        <f t="shared" si="2"/>
        <v>0</v>
      </c>
    </row>
    <row r="56" spans="1:16" x14ac:dyDescent="0.25">
      <c r="A56" s="141">
        <v>87</v>
      </c>
      <c r="B56" s="149" t="s">
        <v>224</v>
      </c>
      <c r="C56" s="133">
        <v>1386</v>
      </c>
      <c r="D56" s="133">
        <v>325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19">
        <f t="shared" si="2"/>
        <v>1711</v>
      </c>
    </row>
    <row r="57" spans="1:16" hidden="1" x14ac:dyDescent="0.25">
      <c r="A57" s="141">
        <v>88</v>
      </c>
      <c r="B57" s="149" t="s">
        <v>226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19">
        <f t="shared" si="2"/>
        <v>0</v>
      </c>
    </row>
    <row r="58" spans="1:16" hidden="1" x14ac:dyDescent="0.25">
      <c r="A58" s="141">
        <v>89</v>
      </c>
      <c r="B58" s="149" t="s">
        <v>228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19">
        <f t="shared" si="2"/>
        <v>0</v>
      </c>
    </row>
    <row r="59" spans="1:16" x14ac:dyDescent="0.25">
      <c r="A59" s="162"/>
      <c r="B59" s="161" t="s">
        <v>213</v>
      </c>
      <c r="C59" s="137">
        <f>SUM(C13:C58)</f>
        <v>2129463</v>
      </c>
      <c r="D59" s="137">
        <f t="shared" ref="D59:O59" si="3">SUM(D13:D58)</f>
        <v>455955</v>
      </c>
      <c r="E59" s="137">
        <f t="shared" si="3"/>
        <v>0</v>
      </c>
      <c r="F59" s="137">
        <f t="shared" si="3"/>
        <v>0</v>
      </c>
      <c r="G59" s="137">
        <f t="shared" si="3"/>
        <v>0</v>
      </c>
      <c r="H59" s="137">
        <f t="shared" si="3"/>
        <v>0</v>
      </c>
      <c r="I59" s="137">
        <f t="shared" si="3"/>
        <v>0</v>
      </c>
      <c r="J59" s="137">
        <f t="shared" si="3"/>
        <v>0</v>
      </c>
      <c r="K59" s="137">
        <f t="shared" si="3"/>
        <v>0</v>
      </c>
      <c r="L59" s="137">
        <f t="shared" si="3"/>
        <v>0</v>
      </c>
      <c r="M59" s="137">
        <f t="shared" si="3"/>
        <v>0</v>
      </c>
      <c r="N59" s="137">
        <f t="shared" si="3"/>
        <v>0</v>
      </c>
      <c r="O59" s="137">
        <f t="shared" si="3"/>
        <v>0</v>
      </c>
      <c r="P59" s="138">
        <f>SUM(P13:P58)</f>
        <v>2585418</v>
      </c>
    </row>
    <row r="60" spans="1:16" x14ac:dyDescent="0.25"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6" ht="15.75" thickBot="1" x14ac:dyDescent="0.3">
      <c r="B61" s="54" t="s">
        <v>2</v>
      </c>
      <c r="C61" s="129">
        <f>C11-C59</f>
        <v>0</v>
      </c>
      <c r="D61" s="129">
        <f t="shared" ref="D61:O61" si="4">D11-D59</f>
        <v>0</v>
      </c>
      <c r="E61" s="129">
        <f t="shared" si="4"/>
        <v>0</v>
      </c>
      <c r="F61" s="129">
        <f t="shared" si="4"/>
        <v>0</v>
      </c>
      <c r="G61" s="129">
        <f t="shared" si="4"/>
        <v>0</v>
      </c>
      <c r="H61" s="129">
        <f t="shared" si="4"/>
        <v>0</v>
      </c>
      <c r="I61" s="129">
        <f t="shared" si="4"/>
        <v>0</v>
      </c>
      <c r="J61" s="129">
        <f t="shared" si="4"/>
        <v>0</v>
      </c>
      <c r="K61" s="129">
        <f t="shared" si="4"/>
        <v>0</v>
      </c>
      <c r="L61" s="129">
        <f t="shared" si="4"/>
        <v>0</v>
      </c>
      <c r="M61" s="129">
        <f t="shared" si="4"/>
        <v>0</v>
      </c>
      <c r="N61" s="129">
        <f t="shared" si="4"/>
        <v>0</v>
      </c>
      <c r="O61" s="129">
        <f t="shared" si="4"/>
        <v>0</v>
      </c>
      <c r="P61" s="121">
        <f>P11-P59</f>
        <v>0</v>
      </c>
    </row>
    <row r="62" spans="1:16" ht="15.75" thickTop="1" x14ac:dyDescent="0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</row>
    <row r="63" spans="1:16" ht="23.25" x14ac:dyDescent="0.35">
      <c r="A63" s="190" t="s">
        <v>245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</row>
    <row r="64" spans="1:16" s="134" customFormat="1" ht="12.75" x14ac:dyDescent="0.2">
      <c r="A64" s="160"/>
      <c r="B64" s="130"/>
      <c r="C64" s="125">
        <f>C6</f>
        <v>2501</v>
      </c>
      <c r="D64" s="125">
        <f t="shared" ref="D64:O65" si="5">D6</f>
        <v>2507</v>
      </c>
      <c r="E64" s="145" t="str">
        <f t="shared" si="5"/>
        <v>RGL</v>
      </c>
      <c r="F64" s="145" t="str">
        <f t="shared" si="5"/>
        <v>RGL</v>
      </c>
      <c r="G64" s="145" t="str">
        <f t="shared" si="5"/>
        <v>RGL</v>
      </c>
      <c r="H64" s="145" t="str">
        <f t="shared" si="5"/>
        <v>RGL</v>
      </c>
      <c r="I64" s="145" t="str">
        <f t="shared" si="5"/>
        <v>RGL</v>
      </c>
      <c r="J64" s="145" t="str">
        <f t="shared" si="5"/>
        <v>RGL</v>
      </c>
      <c r="K64" s="145" t="str">
        <f t="shared" si="5"/>
        <v>RGL</v>
      </c>
      <c r="L64" s="145" t="str">
        <f t="shared" si="5"/>
        <v>RGL</v>
      </c>
      <c r="M64" s="145" t="str">
        <f t="shared" si="5"/>
        <v>RGL</v>
      </c>
      <c r="N64" s="145" t="str">
        <f t="shared" si="5"/>
        <v>RGL</v>
      </c>
      <c r="O64" s="145" t="str">
        <f t="shared" si="5"/>
        <v>RGL</v>
      </c>
      <c r="P64" s="164" t="s">
        <v>231</v>
      </c>
    </row>
    <row r="65" spans="1:17" s="96" customFormat="1" ht="26.25" x14ac:dyDescent="0.25">
      <c r="A65" s="124"/>
      <c r="B65" s="131" t="s">
        <v>211</v>
      </c>
      <c r="C65" s="126" t="str">
        <f>C7</f>
        <v>Appropriation Control</v>
      </c>
      <c r="D65" s="126" t="str">
        <f t="shared" si="5"/>
        <v>Highway Fund</v>
      </c>
      <c r="E65" s="146" t="str">
        <f t="shared" si="5"/>
        <v>RGL Name</v>
      </c>
      <c r="F65" s="146" t="str">
        <f t="shared" si="5"/>
        <v>RGL Name</v>
      </c>
      <c r="G65" s="146" t="str">
        <f t="shared" si="5"/>
        <v>RGL Name</v>
      </c>
      <c r="H65" s="146" t="str">
        <f t="shared" si="5"/>
        <v>RGL Name</v>
      </c>
      <c r="I65" s="146" t="str">
        <f t="shared" si="5"/>
        <v>RGL Name</v>
      </c>
      <c r="J65" s="146" t="str">
        <f t="shared" si="5"/>
        <v>RGL Name</v>
      </c>
      <c r="K65" s="146" t="str">
        <f t="shared" si="5"/>
        <v>RGL Name</v>
      </c>
      <c r="L65" s="146" t="str">
        <f t="shared" si="5"/>
        <v>RGL Name</v>
      </c>
      <c r="M65" s="146" t="str">
        <f t="shared" si="5"/>
        <v>RGL Name</v>
      </c>
      <c r="N65" s="146" t="str">
        <f t="shared" si="5"/>
        <v>RGL Name</v>
      </c>
      <c r="O65" s="146" t="str">
        <f t="shared" si="5"/>
        <v>RGL Name</v>
      </c>
      <c r="P65" s="123" t="s">
        <v>230</v>
      </c>
    </row>
    <row r="66" spans="1:17" x14ac:dyDescent="0.25">
      <c r="A66" s="139" t="s">
        <v>196</v>
      </c>
      <c r="B66" s="140" t="s">
        <v>197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71">
        <f>SUM(C66:O66)</f>
        <v>0</v>
      </c>
      <c r="Q66" s="112"/>
    </row>
    <row r="67" spans="1:17" x14ac:dyDescent="0.25">
      <c r="A67" s="141" t="s">
        <v>196</v>
      </c>
      <c r="B67" s="142" t="s">
        <v>204</v>
      </c>
      <c r="C67" s="133">
        <v>32970373</v>
      </c>
      <c r="D67" s="133">
        <v>7733792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71">
        <f t="shared" ref="P67:P68" si="6">SUM(C67:O67)</f>
        <v>40704165</v>
      </c>
      <c r="Q67" s="112"/>
    </row>
    <row r="68" spans="1:17" x14ac:dyDescent="0.25">
      <c r="A68" s="143" t="s">
        <v>196</v>
      </c>
      <c r="B68" s="144" t="s">
        <v>214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71">
        <f t="shared" si="6"/>
        <v>0</v>
      </c>
      <c r="Q68" s="112"/>
    </row>
    <row r="69" spans="1:17" s="96" customFormat="1" ht="15.75" thickBot="1" x14ac:dyDescent="0.3">
      <c r="A69" s="159"/>
      <c r="B69" s="157" t="s">
        <v>210</v>
      </c>
      <c r="C69" s="152">
        <f>SUM(C66:C68)</f>
        <v>32970373</v>
      </c>
      <c r="D69" s="153">
        <f t="shared" ref="D69:O69" si="7">SUM(D66:D68)</f>
        <v>7733792</v>
      </c>
      <c r="E69" s="153">
        <f t="shared" si="7"/>
        <v>0</v>
      </c>
      <c r="F69" s="153">
        <f t="shared" si="7"/>
        <v>0</v>
      </c>
      <c r="G69" s="153">
        <f t="shared" si="7"/>
        <v>0</v>
      </c>
      <c r="H69" s="153">
        <f t="shared" si="7"/>
        <v>0</v>
      </c>
      <c r="I69" s="153">
        <f t="shared" si="7"/>
        <v>0</v>
      </c>
      <c r="J69" s="153">
        <f t="shared" si="7"/>
        <v>0</v>
      </c>
      <c r="K69" s="153">
        <f t="shared" si="7"/>
        <v>0</v>
      </c>
      <c r="L69" s="153">
        <f t="shared" si="7"/>
        <v>0</v>
      </c>
      <c r="M69" s="153">
        <f t="shared" si="7"/>
        <v>0</v>
      </c>
      <c r="N69" s="153">
        <f t="shared" si="7"/>
        <v>0</v>
      </c>
      <c r="O69" s="153">
        <f t="shared" si="7"/>
        <v>0</v>
      </c>
      <c r="P69" s="154">
        <f>SUM(P66:P68)</f>
        <v>40704165</v>
      </c>
    </row>
    <row r="70" spans="1:17" ht="15.75" thickTop="1" x14ac:dyDescent="0.25">
      <c r="A70" s="135"/>
      <c r="B70" s="136" t="s">
        <v>212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6"/>
    </row>
    <row r="71" spans="1:17" x14ac:dyDescent="0.25">
      <c r="A71" s="139" t="s">
        <v>14</v>
      </c>
      <c r="B71" s="147" t="s">
        <v>215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19">
        <f>SUM(C71:O71)</f>
        <v>0</v>
      </c>
    </row>
    <row r="72" spans="1:17" hidden="1" x14ac:dyDescent="0.25">
      <c r="A72" s="141" t="s">
        <v>198</v>
      </c>
      <c r="B72" s="149" t="s">
        <v>216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19">
        <f t="shared" ref="P72:P116" si="8">SUM(C72:O72)</f>
        <v>0</v>
      </c>
    </row>
    <row r="73" spans="1:17" x14ac:dyDescent="0.25">
      <c r="A73" s="141" t="s">
        <v>199</v>
      </c>
      <c r="B73" s="149" t="s">
        <v>217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19">
        <f t="shared" si="8"/>
        <v>0</v>
      </c>
    </row>
    <row r="74" spans="1:17" x14ac:dyDescent="0.25">
      <c r="A74" s="141" t="s">
        <v>69</v>
      </c>
      <c r="B74" s="149" t="s">
        <v>218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19">
        <f t="shared" si="8"/>
        <v>0</v>
      </c>
    </row>
    <row r="75" spans="1:17" x14ac:dyDescent="0.25">
      <c r="A75" s="141" t="s">
        <v>201</v>
      </c>
      <c r="B75" s="149" t="s">
        <v>219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19">
        <f t="shared" si="8"/>
        <v>0</v>
      </c>
    </row>
    <row r="76" spans="1:17" x14ac:dyDescent="0.25">
      <c r="A76" s="166" t="s">
        <v>200</v>
      </c>
      <c r="B76" s="149" t="s">
        <v>239</v>
      </c>
      <c r="C76" s="133">
        <v>26576801</v>
      </c>
      <c r="D76" s="133">
        <v>6234065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19">
        <f t="shared" si="8"/>
        <v>32810866</v>
      </c>
    </row>
    <row r="77" spans="1:17" x14ac:dyDescent="0.25">
      <c r="A77" s="166" t="s">
        <v>128</v>
      </c>
      <c r="B77" s="149" t="s">
        <v>240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19">
        <f t="shared" si="8"/>
        <v>0</v>
      </c>
    </row>
    <row r="78" spans="1:17" x14ac:dyDescent="0.25">
      <c r="A78" s="166" t="s">
        <v>241</v>
      </c>
      <c r="B78" s="149" t="s">
        <v>242</v>
      </c>
      <c r="C78" s="133">
        <v>4455000</v>
      </c>
      <c r="D78" s="133">
        <v>1045000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19">
        <f t="shared" si="8"/>
        <v>5500000</v>
      </c>
    </row>
    <row r="79" spans="1:17" x14ac:dyDescent="0.25">
      <c r="A79" s="166" t="s">
        <v>243</v>
      </c>
      <c r="B79" s="149" t="s">
        <v>244</v>
      </c>
      <c r="C79" s="133">
        <v>1938572</v>
      </c>
      <c r="D79" s="133">
        <v>454727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19">
        <f t="shared" si="8"/>
        <v>2393299</v>
      </c>
    </row>
    <row r="80" spans="1:17" hidden="1" x14ac:dyDescent="0.25">
      <c r="A80" s="150" t="s">
        <v>221</v>
      </c>
      <c r="B80" s="151" t="s">
        <v>220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19">
        <f t="shared" si="8"/>
        <v>0</v>
      </c>
    </row>
    <row r="81" spans="1:16" hidden="1" x14ac:dyDescent="0.25">
      <c r="A81" s="150" t="s">
        <v>221</v>
      </c>
      <c r="B81" s="151" t="s">
        <v>220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19">
        <f t="shared" si="8"/>
        <v>0</v>
      </c>
    </row>
    <row r="82" spans="1:16" hidden="1" x14ac:dyDescent="0.25">
      <c r="A82" s="150" t="s">
        <v>221</v>
      </c>
      <c r="B82" s="151" t="s">
        <v>220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19">
        <f t="shared" si="8"/>
        <v>0</v>
      </c>
    </row>
    <row r="83" spans="1:16" hidden="1" x14ac:dyDescent="0.25">
      <c r="A83" s="150" t="s">
        <v>221</v>
      </c>
      <c r="B83" s="151" t="s">
        <v>220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19">
        <f t="shared" si="8"/>
        <v>0</v>
      </c>
    </row>
    <row r="84" spans="1:16" hidden="1" x14ac:dyDescent="0.25">
      <c r="A84" s="150" t="s">
        <v>221</v>
      </c>
      <c r="B84" s="151" t="s">
        <v>220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19">
        <f t="shared" si="8"/>
        <v>0</v>
      </c>
    </row>
    <row r="85" spans="1:16" hidden="1" x14ac:dyDescent="0.25">
      <c r="A85" s="150" t="s">
        <v>221</v>
      </c>
      <c r="B85" s="151" t="s">
        <v>220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19">
        <f t="shared" si="8"/>
        <v>0</v>
      </c>
    </row>
    <row r="86" spans="1:16" hidden="1" x14ac:dyDescent="0.25">
      <c r="A86" s="150" t="s">
        <v>221</v>
      </c>
      <c r="B86" s="151" t="s">
        <v>220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19">
        <f t="shared" si="8"/>
        <v>0</v>
      </c>
    </row>
    <row r="87" spans="1:16" hidden="1" x14ac:dyDescent="0.25">
      <c r="A87" s="150" t="s">
        <v>221</v>
      </c>
      <c r="B87" s="151" t="s">
        <v>220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19">
        <f t="shared" si="8"/>
        <v>0</v>
      </c>
    </row>
    <row r="88" spans="1:16" hidden="1" x14ac:dyDescent="0.25">
      <c r="A88" s="150" t="s">
        <v>221</v>
      </c>
      <c r="B88" s="151" t="s">
        <v>220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19">
        <f t="shared" si="8"/>
        <v>0</v>
      </c>
    </row>
    <row r="89" spans="1:16" x14ac:dyDescent="0.25">
      <c r="A89" s="141">
        <v>26</v>
      </c>
      <c r="B89" s="149" t="s">
        <v>222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19">
        <f t="shared" si="8"/>
        <v>0</v>
      </c>
    </row>
    <row r="90" spans="1:16" hidden="1" x14ac:dyDescent="0.25">
      <c r="A90" s="150" t="s">
        <v>221</v>
      </c>
      <c r="B90" s="151" t="s">
        <v>220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19">
        <f t="shared" si="8"/>
        <v>0</v>
      </c>
    </row>
    <row r="91" spans="1:16" hidden="1" x14ac:dyDescent="0.25">
      <c r="A91" s="150" t="s">
        <v>221</v>
      </c>
      <c r="B91" s="151" t="s">
        <v>220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19">
        <f t="shared" si="8"/>
        <v>0</v>
      </c>
    </row>
    <row r="92" spans="1:16" x14ac:dyDescent="0.25">
      <c r="A92" s="141">
        <v>30</v>
      </c>
      <c r="B92" s="149" t="s">
        <v>223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19">
        <f t="shared" si="8"/>
        <v>0</v>
      </c>
    </row>
    <row r="93" spans="1:16" hidden="1" x14ac:dyDescent="0.25">
      <c r="A93" s="150" t="s">
        <v>221</v>
      </c>
      <c r="B93" s="151" t="s">
        <v>220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19">
        <f t="shared" si="8"/>
        <v>0</v>
      </c>
    </row>
    <row r="94" spans="1:16" hidden="1" x14ac:dyDescent="0.25">
      <c r="A94" s="150" t="s">
        <v>221</v>
      </c>
      <c r="B94" s="151" t="s">
        <v>220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19">
        <f t="shared" si="8"/>
        <v>0</v>
      </c>
    </row>
    <row r="95" spans="1:16" hidden="1" x14ac:dyDescent="0.25">
      <c r="A95" s="150" t="s">
        <v>221</v>
      </c>
      <c r="B95" s="151" t="s">
        <v>220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19">
        <f t="shared" si="8"/>
        <v>0</v>
      </c>
    </row>
    <row r="96" spans="1:16" hidden="1" x14ac:dyDescent="0.25">
      <c r="A96" s="150" t="s">
        <v>221</v>
      </c>
      <c r="B96" s="151" t="s">
        <v>220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19">
        <f t="shared" si="8"/>
        <v>0</v>
      </c>
    </row>
    <row r="97" spans="1:16" hidden="1" x14ac:dyDescent="0.25">
      <c r="A97" s="150" t="s">
        <v>221</v>
      </c>
      <c r="B97" s="151" t="s">
        <v>220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19">
        <f t="shared" si="8"/>
        <v>0</v>
      </c>
    </row>
    <row r="98" spans="1:16" hidden="1" x14ac:dyDescent="0.25">
      <c r="A98" s="150" t="s">
        <v>221</v>
      </c>
      <c r="B98" s="151" t="s">
        <v>220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19">
        <f t="shared" si="8"/>
        <v>0</v>
      </c>
    </row>
    <row r="99" spans="1:16" hidden="1" x14ac:dyDescent="0.25">
      <c r="A99" s="150" t="s">
        <v>221</v>
      </c>
      <c r="B99" s="151" t="s">
        <v>220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19">
        <f t="shared" si="8"/>
        <v>0</v>
      </c>
    </row>
    <row r="100" spans="1:16" hidden="1" x14ac:dyDescent="0.25">
      <c r="A100" s="150" t="s">
        <v>221</v>
      </c>
      <c r="B100" s="151" t="s">
        <v>220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19">
        <f t="shared" si="8"/>
        <v>0</v>
      </c>
    </row>
    <row r="101" spans="1:16" hidden="1" x14ac:dyDescent="0.25">
      <c r="A101" s="150" t="s">
        <v>221</v>
      </c>
      <c r="B101" s="151" t="s">
        <v>220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19">
        <f t="shared" si="8"/>
        <v>0</v>
      </c>
    </row>
    <row r="102" spans="1:16" hidden="1" x14ac:dyDescent="0.25">
      <c r="A102" s="150" t="s">
        <v>221</v>
      </c>
      <c r="B102" s="151" t="s">
        <v>220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19">
        <f t="shared" si="8"/>
        <v>0</v>
      </c>
    </row>
    <row r="103" spans="1:16" hidden="1" x14ac:dyDescent="0.25">
      <c r="A103" s="150" t="s">
        <v>221</v>
      </c>
      <c r="B103" s="151" t="s">
        <v>220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19">
        <f t="shared" si="8"/>
        <v>0</v>
      </c>
    </row>
    <row r="104" spans="1:16" hidden="1" x14ac:dyDescent="0.25">
      <c r="A104" s="150" t="s">
        <v>221</v>
      </c>
      <c r="B104" s="151" t="s">
        <v>220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19">
        <f t="shared" si="8"/>
        <v>0</v>
      </c>
    </row>
    <row r="105" spans="1:16" hidden="1" x14ac:dyDescent="0.25">
      <c r="A105" s="150" t="s">
        <v>221</v>
      </c>
      <c r="B105" s="151" t="s">
        <v>220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19">
        <f t="shared" si="8"/>
        <v>0</v>
      </c>
    </row>
    <row r="106" spans="1:16" hidden="1" x14ac:dyDescent="0.25">
      <c r="A106" s="150" t="s">
        <v>221</v>
      </c>
      <c r="B106" s="151" t="s">
        <v>220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19">
        <f t="shared" si="8"/>
        <v>0</v>
      </c>
    </row>
    <row r="107" spans="1:16" hidden="1" x14ac:dyDescent="0.25">
      <c r="A107" s="150" t="s">
        <v>221</v>
      </c>
      <c r="B107" s="151" t="s">
        <v>220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19">
        <f t="shared" si="8"/>
        <v>0</v>
      </c>
    </row>
    <row r="108" spans="1:16" hidden="1" x14ac:dyDescent="0.25">
      <c r="A108" s="150" t="s">
        <v>221</v>
      </c>
      <c r="B108" s="151" t="s">
        <v>220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19">
        <f t="shared" si="8"/>
        <v>0</v>
      </c>
    </row>
    <row r="109" spans="1:16" hidden="1" x14ac:dyDescent="0.25">
      <c r="A109" s="150" t="s">
        <v>221</v>
      </c>
      <c r="B109" s="151" t="s">
        <v>220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19">
        <f t="shared" si="8"/>
        <v>0</v>
      </c>
    </row>
    <row r="110" spans="1:16" hidden="1" x14ac:dyDescent="0.25">
      <c r="A110" s="150" t="s">
        <v>221</v>
      </c>
      <c r="B110" s="151" t="s">
        <v>220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19">
        <f t="shared" si="8"/>
        <v>0</v>
      </c>
    </row>
    <row r="111" spans="1:16" hidden="1" x14ac:dyDescent="0.25">
      <c r="A111" s="150" t="s">
        <v>221</v>
      </c>
      <c r="B111" s="151" t="s">
        <v>220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19">
        <f t="shared" si="8"/>
        <v>0</v>
      </c>
    </row>
    <row r="112" spans="1:16" x14ac:dyDescent="0.25">
      <c r="A112" s="141">
        <v>82</v>
      </c>
      <c r="B112" s="149" t="s">
        <v>225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19">
        <f t="shared" si="8"/>
        <v>0</v>
      </c>
    </row>
    <row r="113" spans="1:18" hidden="1" x14ac:dyDescent="0.25">
      <c r="A113" s="141">
        <v>86</v>
      </c>
      <c r="B113" s="149" t="s">
        <v>227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19">
        <f t="shared" si="8"/>
        <v>0</v>
      </c>
    </row>
    <row r="114" spans="1:18" x14ac:dyDescent="0.25">
      <c r="A114" s="141">
        <v>87</v>
      </c>
      <c r="B114" s="149" t="s">
        <v>224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19">
        <f t="shared" si="8"/>
        <v>0</v>
      </c>
    </row>
    <row r="115" spans="1:18" hidden="1" x14ac:dyDescent="0.25">
      <c r="A115" s="141">
        <v>88</v>
      </c>
      <c r="B115" s="149" t="s">
        <v>226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19">
        <f t="shared" si="8"/>
        <v>0</v>
      </c>
    </row>
    <row r="116" spans="1:18" hidden="1" x14ac:dyDescent="0.25">
      <c r="A116" s="141">
        <v>89</v>
      </c>
      <c r="B116" s="149" t="s">
        <v>228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19">
        <f t="shared" si="8"/>
        <v>0</v>
      </c>
    </row>
    <row r="117" spans="1:18" x14ac:dyDescent="0.25">
      <c r="A117" s="162"/>
      <c r="B117" s="161" t="s">
        <v>213</v>
      </c>
      <c r="C117" s="137">
        <f>SUM(C71:C116)</f>
        <v>32970373</v>
      </c>
      <c r="D117" s="137">
        <f t="shared" ref="D117:O117" si="9">SUM(D71:D116)</f>
        <v>7733792</v>
      </c>
      <c r="E117" s="137">
        <f t="shared" si="9"/>
        <v>0</v>
      </c>
      <c r="F117" s="137">
        <f t="shared" si="9"/>
        <v>0</v>
      </c>
      <c r="G117" s="137">
        <f t="shared" si="9"/>
        <v>0</v>
      </c>
      <c r="H117" s="137">
        <f t="shared" si="9"/>
        <v>0</v>
      </c>
      <c r="I117" s="137">
        <f t="shared" si="9"/>
        <v>0</v>
      </c>
      <c r="J117" s="137">
        <f t="shared" si="9"/>
        <v>0</v>
      </c>
      <c r="K117" s="137">
        <f t="shared" si="9"/>
        <v>0</v>
      </c>
      <c r="L117" s="137">
        <f t="shared" si="9"/>
        <v>0</v>
      </c>
      <c r="M117" s="137">
        <f t="shared" si="9"/>
        <v>0</v>
      </c>
      <c r="N117" s="137">
        <f t="shared" si="9"/>
        <v>0</v>
      </c>
      <c r="O117" s="137">
        <f t="shared" si="9"/>
        <v>0</v>
      </c>
      <c r="P117" s="138">
        <f>SUM(P71:P116)</f>
        <v>40704165</v>
      </c>
    </row>
    <row r="118" spans="1:18" x14ac:dyDescent="0.2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</row>
    <row r="119" spans="1:18" ht="15.75" thickBot="1" x14ac:dyDescent="0.3">
      <c r="B119" s="54" t="s">
        <v>2</v>
      </c>
      <c r="C119" s="129">
        <f>C69-C117</f>
        <v>0</v>
      </c>
      <c r="D119" s="129">
        <f t="shared" ref="D119:O119" si="10">D69-D117</f>
        <v>0</v>
      </c>
      <c r="E119" s="129">
        <f t="shared" si="10"/>
        <v>0</v>
      </c>
      <c r="F119" s="129">
        <f t="shared" si="10"/>
        <v>0</v>
      </c>
      <c r="G119" s="129">
        <f t="shared" si="10"/>
        <v>0</v>
      </c>
      <c r="H119" s="129">
        <f t="shared" si="10"/>
        <v>0</v>
      </c>
      <c r="I119" s="129">
        <f t="shared" si="10"/>
        <v>0</v>
      </c>
      <c r="J119" s="129">
        <f t="shared" si="10"/>
        <v>0</v>
      </c>
      <c r="K119" s="129">
        <f t="shared" si="10"/>
        <v>0</v>
      </c>
      <c r="L119" s="129">
        <f t="shared" si="10"/>
        <v>0</v>
      </c>
      <c r="M119" s="129">
        <f t="shared" si="10"/>
        <v>0</v>
      </c>
      <c r="N119" s="129">
        <f t="shared" si="10"/>
        <v>0</v>
      </c>
      <c r="O119" s="129">
        <f t="shared" si="10"/>
        <v>0</v>
      </c>
      <c r="P119" s="121">
        <f>P69-P117</f>
        <v>0</v>
      </c>
    </row>
    <row r="120" spans="1:18" ht="15.75" thickTop="1" x14ac:dyDescent="0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1:18" x14ac:dyDescent="0.2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1:18" ht="23.25" x14ac:dyDescent="0.35">
      <c r="A122" s="187" t="s">
        <v>233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</row>
    <row r="123" spans="1:18" s="2" customFormat="1" ht="25.5" x14ac:dyDescent="0.2">
      <c r="A123" s="160"/>
      <c r="B123" s="130"/>
      <c r="C123" s="125">
        <f>C6</f>
        <v>2501</v>
      </c>
      <c r="D123" s="125">
        <f t="shared" ref="D123:O124" si="11">D6</f>
        <v>2507</v>
      </c>
      <c r="E123" s="145" t="str">
        <f t="shared" si="11"/>
        <v>RGL</v>
      </c>
      <c r="F123" s="145" t="str">
        <f t="shared" si="11"/>
        <v>RGL</v>
      </c>
      <c r="G123" s="145" t="str">
        <f t="shared" si="11"/>
        <v>RGL</v>
      </c>
      <c r="H123" s="145" t="str">
        <f t="shared" si="11"/>
        <v>RGL</v>
      </c>
      <c r="I123" s="145" t="str">
        <f t="shared" si="11"/>
        <v>RGL</v>
      </c>
      <c r="J123" s="145" t="str">
        <f t="shared" si="11"/>
        <v>RGL</v>
      </c>
      <c r="K123" s="145" t="str">
        <f t="shared" si="11"/>
        <v>RGL</v>
      </c>
      <c r="L123" s="145" t="str">
        <f t="shared" si="11"/>
        <v>RGL</v>
      </c>
      <c r="M123" s="145" t="str">
        <f t="shared" si="11"/>
        <v>RGL</v>
      </c>
      <c r="N123" s="145" t="str">
        <f t="shared" si="11"/>
        <v>RGL</v>
      </c>
      <c r="O123" s="145" t="str">
        <f t="shared" si="11"/>
        <v>RGL</v>
      </c>
      <c r="P123" s="165" t="s">
        <v>232</v>
      </c>
    </row>
    <row r="124" spans="1:18" ht="26.25" x14ac:dyDescent="0.25">
      <c r="A124" s="124"/>
      <c r="B124" s="131" t="s">
        <v>211</v>
      </c>
      <c r="C124" s="126" t="str">
        <f>C7</f>
        <v>Appropriation Control</v>
      </c>
      <c r="D124" s="126" t="str">
        <f t="shared" si="11"/>
        <v>Highway Fund</v>
      </c>
      <c r="E124" s="146" t="str">
        <f t="shared" si="11"/>
        <v>RGL Name</v>
      </c>
      <c r="F124" s="146" t="str">
        <f t="shared" si="11"/>
        <v>RGL Name</v>
      </c>
      <c r="G124" s="146" t="str">
        <f t="shared" si="11"/>
        <v>RGL Name</v>
      </c>
      <c r="H124" s="146" t="str">
        <f t="shared" si="11"/>
        <v>RGL Name</v>
      </c>
      <c r="I124" s="146" t="str">
        <f t="shared" si="11"/>
        <v>RGL Name</v>
      </c>
      <c r="J124" s="146" t="str">
        <f t="shared" si="11"/>
        <v>RGL Name</v>
      </c>
      <c r="K124" s="146" t="str">
        <f t="shared" si="11"/>
        <v>RGL Name</v>
      </c>
      <c r="L124" s="146" t="str">
        <f t="shared" si="11"/>
        <v>RGL Name</v>
      </c>
      <c r="M124" s="146" t="str">
        <f t="shared" si="11"/>
        <v>RGL Name</v>
      </c>
      <c r="N124" s="146" t="str">
        <f t="shared" si="11"/>
        <v>RGL Name</v>
      </c>
      <c r="O124" s="146" t="str">
        <f t="shared" si="11"/>
        <v>RGL Name</v>
      </c>
      <c r="P124" s="123" t="s">
        <v>230</v>
      </c>
      <c r="Q124" s="163"/>
      <c r="R124" s="117"/>
    </row>
    <row r="125" spans="1:18" x14ac:dyDescent="0.25">
      <c r="A125" s="139" t="s">
        <v>196</v>
      </c>
      <c r="B125" s="140" t="s">
        <v>197</v>
      </c>
      <c r="C125" s="132">
        <f>C8+C66</f>
        <v>2129463</v>
      </c>
      <c r="D125" s="132">
        <f t="shared" ref="D125:O125" si="12">D8+D66</f>
        <v>455955</v>
      </c>
      <c r="E125" s="132">
        <f t="shared" si="12"/>
        <v>0</v>
      </c>
      <c r="F125" s="132">
        <f t="shared" si="12"/>
        <v>0</v>
      </c>
      <c r="G125" s="132">
        <f t="shared" si="12"/>
        <v>0</v>
      </c>
      <c r="H125" s="132">
        <f t="shared" si="12"/>
        <v>0</v>
      </c>
      <c r="I125" s="132">
        <f t="shared" si="12"/>
        <v>0</v>
      </c>
      <c r="J125" s="132">
        <f t="shared" si="12"/>
        <v>0</v>
      </c>
      <c r="K125" s="132">
        <f t="shared" si="12"/>
        <v>0</v>
      </c>
      <c r="L125" s="132">
        <f t="shared" si="12"/>
        <v>0</v>
      </c>
      <c r="M125" s="132">
        <f t="shared" si="12"/>
        <v>0</v>
      </c>
      <c r="N125" s="132">
        <f t="shared" si="12"/>
        <v>0</v>
      </c>
      <c r="O125" s="132">
        <f t="shared" si="12"/>
        <v>0</v>
      </c>
      <c r="P125" s="71">
        <f>SUM(C125:O125)</f>
        <v>2585418</v>
      </c>
      <c r="Q125" s="112"/>
    </row>
    <row r="126" spans="1:18" x14ac:dyDescent="0.25">
      <c r="A126" s="141" t="s">
        <v>196</v>
      </c>
      <c r="B126" s="142" t="s">
        <v>204</v>
      </c>
      <c r="C126" s="133">
        <f t="shared" ref="C126:O127" si="13">C9+C67</f>
        <v>32970373</v>
      </c>
      <c r="D126" s="133">
        <f t="shared" si="13"/>
        <v>7733792</v>
      </c>
      <c r="E126" s="133">
        <f t="shared" si="13"/>
        <v>0</v>
      </c>
      <c r="F126" s="133">
        <f t="shared" si="13"/>
        <v>0</v>
      </c>
      <c r="G126" s="133">
        <f t="shared" si="13"/>
        <v>0</v>
      </c>
      <c r="H126" s="133">
        <f t="shared" si="13"/>
        <v>0</v>
      </c>
      <c r="I126" s="133">
        <f t="shared" si="13"/>
        <v>0</v>
      </c>
      <c r="J126" s="133">
        <f t="shared" si="13"/>
        <v>0</v>
      </c>
      <c r="K126" s="133">
        <f t="shared" si="13"/>
        <v>0</v>
      </c>
      <c r="L126" s="133">
        <f t="shared" si="13"/>
        <v>0</v>
      </c>
      <c r="M126" s="133">
        <f t="shared" si="13"/>
        <v>0</v>
      </c>
      <c r="N126" s="133">
        <f t="shared" si="13"/>
        <v>0</v>
      </c>
      <c r="O126" s="133">
        <f t="shared" si="13"/>
        <v>0</v>
      </c>
      <c r="P126" s="71">
        <f t="shared" ref="P126:P127" si="14">SUM(C126:O126)</f>
        <v>40704165</v>
      </c>
      <c r="Q126" s="112"/>
    </row>
    <row r="127" spans="1:18" x14ac:dyDescent="0.25">
      <c r="A127" s="143" t="s">
        <v>196</v>
      </c>
      <c r="B127" s="144" t="s">
        <v>214</v>
      </c>
      <c r="C127" s="127">
        <f t="shared" si="13"/>
        <v>0</v>
      </c>
      <c r="D127" s="127">
        <f t="shared" si="13"/>
        <v>0</v>
      </c>
      <c r="E127" s="127">
        <f t="shared" si="13"/>
        <v>0</v>
      </c>
      <c r="F127" s="127">
        <f t="shared" si="13"/>
        <v>0</v>
      </c>
      <c r="G127" s="127">
        <f t="shared" si="13"/>
        <v>0</v>
      </c>
      <c r="H127" s="127">
        <f t="shared" si="13"/>
        <v>0</v>
      </c>
      <c r="I127" s="127">
        <f t="shared" si="13"/>
        <v>0</v>
      </c>
      <c r="J127" s="127">
        <f t="shared" si="13"/>
        <v>0</v>
      </c>
      <c r="K127" s="127">
        <f t="shared" si="13"/>
        <v>0</v>
      </c>
      <c r="L127" s="127">
        <f t="shared" si="13"/>
        <v>0</v>
      </c>
      <c r="M127" s="127">
        <f t="shared" si="13"/>
        <v>0</v>
      </c>
      <c r="N127" s="127">
        <f t="shared" si="13"/>
        <v>0</v>
      </c>
      <c r="O127" s="127">
        <f t="shared" si="13"/>
        <v>0</v>
      </c>
      <c r="P127" s="71">
        <f t="shared" si="14"/>
        <v>0</v>
      </c>
    </row>
    <row r="128" spans="1:18" ht="15.75" thickBot="1" x14ac:dyDescent="0.3">
      <c r="A128" s="159"/>
      <c r="B128" s="157" t="s">
        <v>210</v>
      </c>
      <c r="C128" s="152">
        <f>SUM(C125:C127)</f>
        <v>35099836</v>
      </c>
      <c r="D128" s="153">
        <f t="shared" ref="D128:O128" si="15">SUM(D125:D127)</f>
        <v>8189747</v>
      </c>
      <c r="E128" s="153">
        <f t="shared" si="15"/>
        <v>0</v>
      </c>
      <c r="F128" s="153">
        <f t="shared" si="15"/>
        <v>0</v>
      </c>
      <c r="G128" s="153">
        <f t="shared" si="15"/>
        <v>0</v>
      </c>
      <c r="H128" s="153">
        <f t="shared" si="15"/>
        <v>0</v>
      </c>
      <c r="I128" s="153">
        <f t="shared" si="15"/>
        <v>0</v>
      </c>
      <c r="J128" s="153">
        <f t="shared" si="15"/>
        <v>0</v>
      </c>
      <c r="K128" s="153">
        <f t="shared" si="15"/>
        <v>0</v>
      </c>
      <c r="L128" s="153">
        <f t="shared" si="15"/>
        <v>0</v>
      </c>
      <c r="M128" s="153">
        <f t="shared" si="15"/>
        <v>0</v>
      </c>
      <c r="N128" s="153">
        <f t="shared" si="15"/>
        <v>0</v>
      </c>
      <c r="O128" s="153">
        <f t="shared" si="15"/>
        <v>0</v>
      </c>
      <c r="P128" s="154">
        <f>SUM(P125:P127)</f>
        <v>43289583</v>
      </c>
    </row>
    <row r="129" spans="1:16" ht="15.75" thickTop="1" x14ac:dyDescent="0.25">
      <c r="A129" s="135"/>
      <c r="B129" s="136" t="s">
        <v>212</v>
      </c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6"/>
    </row>
    <row r="130" spans="1:16" x14ac:dyDescent="0.25">
      <c r="A130" s="139" t="s">
        <v>14</v>
      </c>
      <c r="B130" s="147" t="s">
        <v>215</v>
      </c>
      <c r="C130" s="148">
        <f t="shared" ref="C130:O145" si="16">C13+C71</f>
        <v>1105567</v>
      </c>
      <c r="D130" s="148">
        <f t="shared" si="16"/>
        <v>237666</v>
      </c>
      <c r="E130" s="148">
        <f t="shared" si="16"/>
        <v>0</v>
      </c>
      <c r="F130" s="148">
        <f t="shared" si="16"/>
        <v>0</v>
      </c>
      <c r="G130" s="148">
        <f t="shared" si="16"/>
        <v>0</v>
      </c>
      <c r="H130" s="148">
        <f t="shared" si="16"/>
        <v>0</v>
      </c>
      <c r="I130" s="148">
        <f t="shared" si="16"/>
        <v>0</v>
      </c>
      <c r="J130" s="148">
        <f t="shared" si="16"/>
        <v>0</v>
      </c>
      <c r="K130" s="148">
        <f t="shared" si="16"/>
        <v>0</v>
      </c>
      <c r="L130" s="148">
        <f t="shared" si="16"/>
        <v>0</v>
      </c>
      <c r="M130" s="148">
        <f t="shared" si="16"/>
        <v>0</v>
      </c>
      <c r="N130" s="148">
        <f t="shared" si="16"/>
        <v>0</v>
      </c>
      <c r="O130" s="148">
        <f t="shared" si="16"/>
        <v>0</v>
      </c>
      <c r="P130" s="119">
        <f>SUM(C130:O130)</f>
        <v>1343233</v>
      </c>
    </row>
    <row r="131" spans="1:16" x14ac:dyDescent="0.25">
      <c r="A131" s="141" t="s">
        <v>198</v>
      </c>
      <c r="B131" s="149" t="s">
        <v>216</v>
      </c>
      <c r="C131" s="133">
        <f t="shared" si="16"/>
        <v>0</v>
      </c>
      <c r="D131" s="133">
        <f t="shared" si="16"/>
        <v>0</v>
      </c>
      <c r="E131" s="133">
        <f t="shared" si="16"/>
        <v>0</v>
      </c>
      <c r="F131" s="133">
        <f t="shared" si="16"/>
        <v>0</v>
      </c>
      <c r="G131" s="133">
        <f t="shared" si="16"/>
        <v>0</v>
      </c>
      <c r="H131" s="133">
        <f t="shared" si="16"/>
        <v>0</v>
      </c>
      <c r="I131" s="133">
        <f t="shared" si="16"/>
        <v>0</v>
      </c>
      <c r="J131" s="133">
        <f t="shared" si="16"/>
        <v>0</v>
      </c>
      <c r="K131" s="133">
        <f t="shared" si="16"/>
        <v>0</v>
      </c>
      <c r="L131" s="133">
        <f t="shared" si="16"/>
        <v>0</v>
      </c>
      <c r="M131" s="133">
        <f t="shared" si="16"/>
        <v>0</v>
      </c>
      <c r="N131" s="133">
        <f t="shared" si="16"/>
        <v>0</v>
      </c>
      <c r="O131" s="133">
        <f t="shared" si="16"/>
        <v>0</v>
      </c>
      <c r="P131" s="119">
        <f t="shared" ref="P131:P175" si="17">SUM(C131:O131)</f>
        <v>0</v>
      </c>
    </row>
    <row r="132" spans="1:16" s="96" customFormat="1" x14ac:dyDescent="0.25">
      <c r="A132" s="141" t="s">
        <v>199</v>
      </c>
      <c r="B132" s="149" t="s">
        <v>217</v>
      </c>
      <c r="C132" s="133">
        <f t="shared" si="16"/>
        <v>12766</v>
      </c>
      <c r="D132" s="133">
        <f t="shared" si="16"/>
        <v>2994</v>
      </c>
      <c r="E132" s="133">
        <f t="shared" si="16"/>
        <v>0</v>
      </c>
      <c r="F132" s="133">
        <f t="shared" si="16"/>
        <v>0</v>
      </c>
      <c r="G132" s="133">
        <f t="shared" si="16"/>
        <v>0</v>
      </c>
      <c r="H132" s="133">
        <f t="shared" si="16"/>
        <v>0</v>
      </c>
      <c r="I132" s="133">
        <f t="shared" si="16"/>
        <v>0</v>
      </c>
      <c r="J132" s="133">
        <f t="shared" si="16"/>
        <v>0</v>
      </c>
      <c r="K132" s="133">
        <f t="shared" si="16"/>
        <v>0</v>
      </c>
      <c r="L132" s="133">
        <f t="shared" si="16"/>
        <v>0</v>
      </c>
      <c r="M132" s="133">
        <f t="shared" si="16"/>
        <v>0</v>
      </c>
      <c r="N132" s="133">
        <f t="shared" si="16"/>
        <v>0</v>
      </c>
      <c r="O132" s="133">
        <f t="shared" si="16"/>
        <v>0</v>
      </c>
      <c r="P132" s="119">
        <f t="shared" si="17"/>
        <v>15760</v>
      </c>
    </row>
    <row r="133" spans="1:16" s="96" customFormat="1" x14ac:dyDescent="0.25">
      <c r="A133" s="141" t="s">
        <v>69</v>
      </c>
      <c r="B133" s="149" t="s">
        <v>218</v>
      </c>
      <c r="C133" s="133">
        <f t="shared" si="16"/>
        <v>110378</v>
      </c>
      <c r="D133" s="133">
        <f t="shared" si="16"/>
        <v>25872</v>
      </c>
      <c r="E133" s="133">
        <f t="shared" si="16"/>
        <v>0</v>
      </c>
      <c r="F133" s="133">
        <f t="shared" si="16"/>
        <v>0</v>
      </c>
      <c r="G133" s="133">
        <f t="shared" si="16"/>
        <v>0</v>
      </c>
      <c r="H133" s="133">
        <f t="shared" si="16"/>
        <v>0</v>
      </c>
      <c r="I133" s="133">
        <f t="shared" si="16"/>
        <v>0</v>
      </c>
      <c r="J133" s="133">
        <f t="shared" si="16"/>
        <v>0</v>
      </c>
      <c r="K133" s="133">
        <f t="shared" si="16"/>
        <v>0</v>
      </c>
      <c r="L133" s="133">
        <f t="shared" si="16"/>
        <v>0</v>
      </c>
      <c r="M133" s="133">
        <f t="shared" si="16"/>
        <v>0</v>
      </c>
      <c r="N133" s="133">
        <f t="shared" si="16"/>
        <v>0</v>
      </c>
      <c r="O133" s="133">
        <f t="shared" si="16"/>
        <v>0</v>
      </c>
      <c r="P133" s="119">
        <f t="shared" si="17"/>
        <v>136250</v>
      </c>
    </row>
    <row r="134" spans="1:16" s="96" customFormat="1" x14ac:dyDescent="0.25">
      <c r="A134" s="141" t="s">
        <v>201</v>
      </c>
      <c r="B134" s="149" t="s">
        <v>219</v>
      </c>
      <c r="C134" s="133">
        <f t="shared" si="16"/>
        <v>24819</v>
      </c>
      <c r="D134" s="133">
        <f t="shared" si="16"/>
        <v>5822</v>
      </c>
      <c r="E134" s="133">
        <f t="shared" si="16"/>
        <v>0</v>
      </c>
      <c r="F134" s="133">
        <f t="shared" si="16"/>
        <v>0</v>
      </c>
      <c r="G134" s="133">
        <f t="shared" si="16"/>
        <v>0</v>
      </c>
      <c r="H134" s="133">
        <f t="shared" si="16"/>
        <v>0</v>
      </c>
      <c r="I134" s="133">
        <f t="shared" si="16"/>
        <v>0</v>
      </c>
      <c r="J134" s="133">
        <f t="shared" si="16"/>
        <v>0</v>
      </c>
      <c r="K134" s="133">
        <f t="shared" si="16"/>
        <v>0</v>
      </c>
      <c r="L134" s="133">
        <f t="shared" si="16"/>
        <v>0</v>
      </c>
      <c r="M134" s="133">
        <f t="shared" si="16"/>
        <v>0</v>
      </c>
      <c r="N134" s="133">
        <f t="shared" si="16"/>
        <v>0</v>
      </c>
      <c r="O134" s="133">
        <f t="shared" si="16"/>
        <v>0</v>
      </c>
      <c r="P134" s="119">
        <f t="shared" si="17"/>
        <v>30641</v>
      </c>
    </row>
    <row r="135" spans="1:16" s="96" customFormat="1" x14ac:dyDescent="0.25">
      <c r="A135" s="166" t="s">
        <v>200</v>
      </c>
      <c r="B135" s="149" t="s">
        <v>239</v>
      </c>
      <c r="C135" s="133">
        <f t="shared" si="16"/>
        <v>27305801</v>
      </c>
      <c r="D135" s="133">
        <f t="shared" si="16"/>
        <v>6405065</v>
      </c>
      <c r="E135" s="133">
        <f t="shared" si="16"/>
        <v>0</v>
      </c>
      <c r="F135" s="133">
        <f t="shared" si="16"/>
        <v>0</v>
      </c>
      <c r="G135" s="133">
        <f t="shared" si="16"/>
        <v>0</v>
      </c>
      <c r="H135" s="133">
        <f t="shared" si="16"/>
        <v>0</v>
      </c>
      <c r="I135" s="133">
        <f t="shared" si="16"/>
        <v>0</v>
      </c>
      <c r="J135" s="133">
        <f t="shared" si="16"/>
        <v>0</v>
      </c>
      <c r="K135" s="133">
        <f t="shared" si="16"/>
        <v>0</v>
      </c>
      <c r="L135" s="133">
        <f t="shared" si="16"/>
        <v>0</v>
      </c>
      <c r="M135" s="133">
        <f t="shared" si="16"/>
        <v>0</v>
      </c>
      <c r="N135" s="133">
        <f t="shared" si="16"/>
        <v>0</v>
      </c>
      <c r="O135" s="133">
        <f t="shared" si="16"/>
        <v>0</v>
      </c>
      <c r="P135" s="119">
        <f t="shared" si="17"/>
        <v>33710866</v>
      </c>
    </row>
    <row r="136" spans="1:16" s="96" customFormat="1" x14ac:dyDescent="0.25">
      <c r="A136" s="166" t="s">
        <v>128</v>
      </c>
      <c r="B136" s="149" t="s">
        <v>240</v>
      </c>
      <c r="C136" s="133">
        <f t="shared" si="16"/>
        <v>92330</v>
      </c>
      <c r="D136" s="133">
        <f t="shared" si="16"/>
        <v>0</v>
      </c>
      <c r="E136" s="133">
        <f t="shared" si="16"/>
        <v>0</v>
      </c>
      <c r="F136" s="133">
        <f t="shared" si="16"/>
        <v>0</v>
      </c>
      <c r="G136" s="133">
        <f t="shared" si="16"/>
        <v>0</v>
      </c>
      <c r="H136" s="133">
        <f t="shared" si="16"/>
        <v>0</v>
      </c>
      <c r="I136" s="133">
        <f t="shared" si="16"/>
        <v>0</v>
      </c>
      <c r="J136" s="133">
        <f t="shared" si="16"/>
        <v>0</v>
      </c>
      <c r="K136" s="133">
        <f t="shared" si="16"/>
        <v>0</v>
      </c>
      <c r="L136" s="133">
        <f t="shared" si="16"/>
        <v>0</v>
      </c>
      <c r="M136" s="133">
        <f t="shared" si="16"/>
        <v>0</v>
      </c>
      <c r="N136" s="133">
        <f t="shared" si="16"/>
        <v>0</v>
      </c>
      <c r="O136" s="133">
        <f t="shared" si="16"/>
        <v>0</v>
      </c>
      <c r="P136" s="119">
        <f t="shared" si="17"/>
        <v>92330</v>
      </c>
    </row>
    <row r="137" spans="1:16" s="96" customFormat="1" x14ac:dyDescent="0.25">
      <c r="A137" s="166" t="s">
        <v>241</v>
      </c>
      <c r="B137" s="149" t="s">
        <v>242</v>
      </c>
      <c r="C137" s="133">
        <f t="shared" si="16"/>
        <v>4455000</v>
      </c>
      <c r="D137" s="133">
        <f t="shared" si="16"/>
        <v>1045000</v>
      </c>
      <c r="E137" s="133">
        <f t="shared" si="16"/>
        <v>0</v>
      </c>
      <c r="F137" s="133">
        <f t="shared" si="16"/>
        <v>0</v>
      </c>
      <c r="G137" s="133">
        <f t="shared" si="16"/>
        <v>0</v>
      </c>
      <c r="H137" s="133">
        <f t="shared" si="16"/>
        <v>0</v>
      </c>
      <c r="I137" s="133">
        <f t="shared" si="16"/>
        <v>0</v>
      </c>
      <c r="J137" s="133">
        <f t="shared" si="16"/>
        <v>0</v>
      </c>
      <c r="K137" s="133">
        <f t="shared" si="16"/>
        <v>0</v>
      </c>
      <c r="L137" s="133">
        <f t="shared" si="16"/>
        <v>0</v>
      </c>
      <c r="M137" s="133">
        <f t="shared" si="16"/>
        <v>0</v>
      </c>
      <c r="N137" s="133">
        <f t="shared" si="16"/>
        <v>0</v>
      </c>
      <c r="O137" s="133">
        <f t="shared" si="16"/>
        <v>0</v>
      </c>
      <c r="P137" s="119">
        <f t="shared" si="17"/>
        <v>5500000</v>
      </c>
    </row>
    <row r="138" spans="1:16" s="96" customFormat="1" x14ac:dyDescent="0.25">
      <c r="A138" s="166" t="s">
        <v>243</v>
      </c>
      <c r="B138" s="149" t="s">
        <v>244</v>
      </c>
      <c r="C138" s="133">
        <f t="shared" si="16"/>
        <v>1938572</v>
      </c>
      <c r="D138" s="133">
        <f t="shared" si="16"/>
        <v>454727</v>
      </c>
      <c r="E138" s="133">
        <f t="shared" si="16"/>
        <v>0</v>
      </c>
      <c r="F138" s="133">
        <f t="shared" si="16"/>
        <v>0</v>
      </c>
      <c r="G138" s="133">
        <f t="shared" si="16"/>
        <v>0</v>
      </c>
      <c r="H138" s="133">
        <f t="shared" si="16"/>
        <v>0</v>
      </c>
      <c r="I138" s="133">
        <f t="shared" si="16"/>
        <v>0</v>
      </c>
      <c r="J138" s="133">
        <f t="shared" si="16"/>
        <v>0</v>
      </c>
      <c r="K138" s="133">
        <f t="shared" si="16"/>
        <v>0</v>
      </c>
      <c r="L138" s="133">
        <f t="shared" si="16"/>
        <v>0</v>
      </c>
      <c r="M138" s="133">
        <f t="shared" si="16"/>
        <v>0</v>
      </c>
      <c r="N138" s="133">
        <f t="shared" si="16"/>
        <v>0</v>
      </c>
      <c r="O138" s="133">
        <f t="shared" si="16"/>
        <v>0</v>
      </c>
      <c r="P138" s="119">
        <f t="shared" si="17"/>
        <v>2393299</v>
      </c>
    </row>
    <row r="139" spans="1:16" s="96" customFormat="1" hidden="1" x14ac:dyDescent="0.25">
      <c r="A139" s="150" t="s">
        <v>221</v>
      </c>
      <c r="B139" s="151" t="s">
        <v>220</v>
      </c>
      <c r="C139" s="133">
        <f t="shared" si="16"/>
        <v>0</v>
      </c>
      <c r="D139" s="133">
        <f t="shared" si="16"/>
        <v>0</v>
      </c>
      <c r="E139" s="133">
        <f t="shared" si="16"/>
        <v>0</v>
      </c>
      <c r="F139" s="133">
        <f t="shared" si="16"/>
        <v>0</v>
      </c>
      <c r="G139" s="133">
        <f t="shared" si="16"/>
        <v>0</v>
      </c>
      <c r="H139" s="133">
        <f t="shared" si="16"/>
        <v>0</v>
      </c>
      <c r="I139" s="133">
        <f t="shared" si="16"/>
        <v>0</v>
      </c>
      <c r="J139" s="133">
        <f t="shared" si="16"/>
        <v>0</v>
      </c>
      <c r="K139" s="133">
        <f t="shared" si="16"/>
        <v>0</v>
      </c>
      <c r="L139" s="133">
        <f t="shared" si="16"/>
        <v>0</v>
      </c>
      <c r="M139" s="133">
        <f t="shared" si="16"/>
        <v>0</v>
      </c>
      <c r="N139" s="133">
        <f t="shared" si="16"/>
        <v>0</v>
      </c>
      <c r="O139" s="133">
        <f t="shared" si="16"/>
        <v>0</v>
      </c>
      <c r="P139" s="119">
        <f t="shared" si="17"/>
        <v>0</v>
      </c>
    </row>
    <row r="140" spans="1:16" s="96" customFormat="1" hidden="1" x14ac:dyDescent="0.25">
      <c r="A140" s="150" t="s">
        <v>221</v>
      </c>
      <c r="B140" s="151" t="s">
        <v>220</v>
      </c>
      <c r="C140" s="133">
        <f t="shared" si="16"/>
        <v>0</v>
      </c>
      <c r="D140" s="133">
        <f t="shared" si="16"/>
        <v>0</v>
      </c>
      <c r="E140" s="133">
        <f t="shared" si="16"/>
        <v>0</v>
      </c>
      <c r="F140" s="133">
        <f t="shared" si="16"/>
        <v>0</v>
      </c>
      <c r="G140" s="133">
        <f t="shared" si="16"/>
        <v>0</v>
      </c>
      <c r="H140" s="133">
        <f t="shared" si="16"/>
        <v>0</v>
      </c>
      <c r="I140" s="133">
        <f t="shared" si="16"/>
        <v>0</v>
      </c>
      <c r="J140" s="133">
        <f t="shared" si="16"/>
        <v>0</v>
      </c>
      <c r="K140" s="133">
        <f t="shared" si="16"/>
        <v>0</v>
      </c>
      <c r="L140" s="133">
        <f t="shared" si="16"/>
        <v>0</v>
      </c>
      <c r="M140" s="133">
        <f t="shared" si="16"/>
        <v>0</v>
      </c>
      <c r="N140" s="133">
        <f t="shared" si="16"/>
        <v>0</v>
      </c>
      <c r="O140" s="133">
        <f t="shared" si="16"/>
        <v>0</v>
      </c>
      <c r="P140" s="119">
        <f t="shared" si="17"/>
        <v>0</v>
      </c>
    </row>
    <row r="141" spans="1:16" s="96" customFormat="1" hidden="1" x14ac:dyDescent="0.25">
      <c r="A141" s="150" t="s">
        <v>221</v>
      </c>
      <c r="B141" s="151" t="s">
        <v>220</v>
      </c>
      <c r="C141" s="133">
        <f t="shared" si="16"/>
        <v>0</v>
      </c>
      <c r="D141" s="133">
        <f t="shared" si="16"/>
        <v>0</v>
      </c>
      <c r="E141" s="133">
        <f t="shared" si="16"/>
        <v>0</v>
      </c>
      <c r="F141" s="133">
        <f t="shared" si="16"/>
        <v>0</v>
      </c>
      <c r="G141" s="133">
        <f t="shared" si="16"/>
        <v>0</v>
      </c>
      <c r="H141" s="133">
        <f t="shared" si="16"/>
        <v>0</v>
      </c>
      <c r="I141" s="133">
        <f t="shared" si="16"/>
        <v>0</v>
      </c>
      <c r="J141" s="133">
        <f t="shared" si="16"/>
        <v>0</v>
      </c>
      <c r="K141" s="133">
        <f t="shared" si="16"/>
        <v>0</v>
      </c>
      <c r="L141" s="133">
        <f t="shared" si="16"/>
        <v>0</v>
      </c>
      <c r="M141" s="133">
        <f t="shared" si="16"/>
        <v>0</v>
      </c>
      <c r="N141" s="133">
        <f t="shared" si="16"/>
        <v>0</v>
      </c>
      <c r="O141" s="133">
        <f t="shared" si="16"/>
        <v>0</v>
      </c>
      <c r="P141" s="119">
        <f t="shared" si="17"/>
        <v>0</v>
      </c>
    </row>
    <row r="142" spans="1:16" s="96" customFormat="1" hidden="1" x14ac:dyDescent="0.25">
      <c r="A142" s="150" t="s">
        <v>221</v>
      </c>
      <c r="B142" s="151" t="s">
        <v>220</v>
      </c>
      <c r="C142" s="133">
        <f t="shared" si="16"/>
        <v>0</v>
      </c>
      <c r="D142" s="133">
        <f t="shared" si="16"/>
        <v>0</v>
      </c>
      <c r="E142" s="133">
        <f t="shared" si="16"/>
        <v>0</v>
      </c>
      <c r="F142" s="133">
        <f t="shared" si="16"/>
        <v>0</v>
      </c>
      <c r="G142" s="133">
        <f t="shared" si="16"/>
        <v>0</v>
      </c>
      <c r="H142" s="133">
        <f t="shared" si="16"/>
        <v>0</v>
      </c>
      <c r="I142" s="133">
        <f t="shared" si="16"/>
        <v>0</v>
      </c>
      <c r="J142" s="133">
        <f t="shared" si="16"/>
        <v>0</v>
      </c>
      <c r="K142" s="133">
        <f t="shared" si="16"/>
        <v>0</v>
      </c>
      <c r="L142" s="133">
        <f t="shared" si="16"/>
        <v>0</v>
      </c>
      <c r="M142" s="133">
        <f t="shared" si="16"/>
        <v>0</v>
      </c>
      <c r="N142" s="133">
        <f t="shared" si="16"/>
        <v>0</v>
      </c>
      <c r="O142" s="133">
        <f t="shared" si="16"/>
        <v>0</v>
      </c>
      <c r="P142" s="119">
        <f t="shared" si="17"/>
        <v>0</v>
      </c>
    </row>
    <row r="143" spans="1:16" s="96" customFormat="1" hidden="1" x14ac:dyDescent="0.25">
      <c r="A143" s="150" t="s">
        <v>221</v>
      </c>
      <c r="B143" s="151" t="s">
        <v>220</v>
      </c>
      <c r="C143" s="133">
        <f t="shared" si="16"/>
        <v>0</v>
      </c>
      <c r="D143" s="133">
        <f t="shared" si="16"/>
        <v>0</v>
      </c>
      <c r="E143" s="133">
        <f t="shared" si="16"/>
        <v>0</v>
      </c>
      <c r="F143" s="133">
        <f t="shared" si="16"/>
        <v>0</v>
      </c>
      <c r="G143" s="133">
        <f t="shared" si="16"/>
        <v>0</v>
      </c>
      <c r="H143" s="133">
        <f t="shared" si="16"/>
        <v>0</v>
      </c>
      <c r="I143" s="133">
        <f t="shared" si="16"/>
        <v>0</v>
      </c>
      <c r="J143" s="133">
        <f t="shared" si="16"/>
        <v>0</v>
      </c>
      <c r="K143" s="133">
        <f t="shared" si="16"/>
        <v>0</v>
      </c>
      <c r="L143" s="133">
        <f t="shared" si="16"/>
        <v>0</v>
      </c>
      <c r="M143" s="133">
        <f t="shared" si="16"/>
        <v>0</v>
      </c>
      <c r="N143" s="133">
        <f t="shared" si="16"/>
        <v>0</v>
      </c>
      <c r="O143" s="133">
        <f t="shared" si="16"/>
        <v>0</v>
      </c>
      <c r="P143" s="119">
        <f t="shared" si="17"/>
        <v>0</v>
      </c>
    </row>
    <row r="144" spans="1:16" hidden="1" x14ac:dyDescent="0.25">
      <c r="A144" s="150" t="s">
        <v>221</v>
      </c>
      <c r="B144" s="151" t="s">
        <v>220</v>
      </c>
      <c r="C144" s="133">
        <f t="shared" si="16"/>
        <v>0</v>
      </c>
      <c r="D144" s="133">
        <f t="shared" si="16"/>
        <v>0</v>
      </c>
      <c r="E144" s="133">
        <f t="shared" si="16"/>
        <v>0</v>
      </c>
      <c r="F144" s="133">
        <f t="shared" si="16"/>
        <v>0</v>
      </c>
      <c r="G144" s="133">
        <f t="shared" si="16"/>
        <v>0</v>
      </c>
      <c r="H144" s="133">
        <f t="shared" si="16"/>
        <v>0</v>
      </c>
      <c r="I144" s="133">
        <f t="shared" si="16"/>
        <v>0</v>
      </c>
      <c r="J144" s="133">
        <f t="shared" si="16"/>
        <v>0</v>
      </c>
      <c r="K144" s="133">
        <f t="shared" si="16"/>
        <v>0</v>
      </c>
      <c r="L144" s="133">
        <f t="shared" si="16"/>
        <v>0</v>
      </c>
      <c r="M144" s="133">
        <f t="shared" si="16"/>
        <v>0</v>
      </c>
      <c r="N144" s="133">
        <f t="shared" si="16"/>
        <v>0</v>
      </c>
      <c r="O144" s="133">
        <f t="shared" si="16"/>
        <v>0</v>
      </c>
      <c r="P144" s="119">
        <f t="shared" si="17"/>
        <v>0</v>
      </c>
    </row>
    <row r="145" spans="1:16" hidden="1" x14ac:dyDescent="0.25">
      <c r="A145" s="150" t="s">
        <v>221</v>
      </c>
      <c r="B145" s="151" t="s">
        <v>220</v>
      </c>
      <c r="C145" s="133">
        <f t="shared" si="16"/>
        <v>0</v>
      </c>
      <c r="D145" s="133">
        <f t="shared" si="16"/>
        <v>0</v>
      </c>
      <c r="E145" s="133">
        <f t="shared" si="16"/>
        <v>0</v>
      </c>
      <c r="F145" s="133">
        <f t="shared" si="16"/>
        <v>0</v>
      </c>
      <c r="G145" s="133">
        <f t="shared" si="16"/>
        <v>0</v>
      </c>
      <c r="H145" s="133">
        <f t="shared" si="16"/>
        <v>0</v>
      </c>
      <c r="I145" s="133">
        <f t="shared" si="16"/>
        <v>0</v>
      </c>
      <c r="J145" s="133">
        <f t="shared" si="16"/>
        <v>0</v>
      </c>
      <c r="K145" s="133">
        <f t="shared" si="16"/>
        <v>0</v>
      </c>
      <c r="L145" s="133">
        <f t="shared" si="16"/>
        <v>0</v>
      </c>
      <c r="M145" s="133">
        <f t="shared" si="16"/>
        <v>0</v>
      </c>
      <c r="N145" s="133">
        <f t="shared" si="16"/>
        <v>0</v>
      </c>
      <c r="O145" s="133">
        <f t="shared" si="16"/>
        <v>0</v>
      </c>
      <c r="P145" s="119">
        <f t="shared" si="17"/>
        <v>0</v>
      </c>
    </row>
    <row r="146" spans="1:16" hidden="1" x14ac:dyDescent="0.25">
      <c r="A146" s="150" t="s">
        <v>221</v>
      </c>
      <c r="B146" s="151" t="s">
        <v>220</v>
      </c>
      <c r="C146" s="133">
        <f t="shared" ref="C146:O161" si="18">C29+C87</f>
        <v>0</v>
      </c>
      <c r="D146" s="133">
        <f t="shared" si="18"/>
        <v>0</v>
      </c>
      <c r="E146" s="133">
        <f t="shared" si="18"/>
        <v>0</v>
      </c>
      <c r="F146" s="133">
        <f t="shared" si="18"/>
        <v>0</v>
      </c>
      <c r="G146" s="133">
        <f t="shared" si="18"/>
        <v>0</v>
      </c>
      <c r="H146" s="133">
        <f t="shared" si="18"/>
        <v>0</v>
      </c>
      <c r="I146" s="133">
        <f t="shared" si="18"/>
        <v>0</v>
      </c>
      <c r="J146" s="133">
        <f t="shared" si="18"/>
        <v>0</v>
      </c>
      <c r="K146" s="133">
        <f t="shared" si="18"/>
        <v>0</v>
      </c>
      <c r="L146" s="133">
        <f t="shared" si="18"/>
        <v>0</v>
      </c>
      <c r="M146" s="133">
        <f t="shared" si="18"/>
        <v>0</v>
      </c>
      <c r="N146" s="133">
        <f t="shared" si="18"/>
        <v>0</v>
      </c>
      <c r="O146" s="133">
        <f t="shared" si="18"/>
        <v>0</v>
      </c>
      <c r="P146" s="119">
        <f t="shared" si="17"/>
        <v>0</v>
      </c>
    </row>
    <row r="147" spans="1:16" hidden="1" x14ac:dyDescent="0.25">
      <c r="A147" s="150" t="s">
        <v>221</v>
      </c>
      <c r="B147" s="151" t="s">
        <v>220</v>
      </c>
      <c r="C147" s="133">
        <f t="shared" si="18"/>
        <v>0</v>
      </c>
      <c r="D147" s="133">
        <f t="shared" si="18"/>
        <v>0</v>
      </c>
      <c r="E147" s="133">
        <f t="shared" si="18"/>
        <v>0</v>
      </c>
      <c r="F147" s="133">
        <f t="shared" si="18"/>
        <v>0</v>
      </c>
      <c r="G147" s="133">
        <f t="shared" si="18"/>
        <v>0</v>
      </c>
      <c r="H147" s="133">
        <f t="shared" si="18"/>
        <v>0</v>
      </c>
      <c r="I147" s="133">
        <f t="shared" si="18"/>
        <v>0</v>
      </c>
      <c r="J147" s="133">
        <f t="shared" si="18"/>
        <v>0</v>
      </c>
      <c r="K147" s="133">
        <f t="shared" si="18"/>
        <v>0</v>
      </c>
      <c r="L147" s="133">
        <f t="shared" si="18"/>
        <v>0</v>
      </c>
      <c r="M147" s="133">
        <f t="shared" si="18"/>
        <v>0</v>
      </c>
      <c r="N147" s="133">
        <f t="shared" si="18"/>
        <v>0</v>
      </c>
      <c r="O147" s="133">
        <f t="shared" si="18"/>
        <v>0</v>
      </c>
      <c r="P147" s="119">
        <f t="shared" si="17"/>
        <v>0</v>
      </c>
    </row>
    <row r="148" spans="1:16" s="96" customFormat="1" x14ac:dyDescent="0.25">
      <c r="A148" s="141">
        <v>26</v>
      </c>
      <c r="B148" s="149" t="s">
        <v>222</v>
      </c>
      <c r="C148" s="133">
        <f t="shared" si="18"/>
        <v>15228</v>
      </c>
      <c r="D148" s="133">
        <f t="shared" si="18"/>
        <v>3487</v>
      </c>
      <c r="E148" s="133">
        <f t="shared" si="18"/>
        <v>0</v>
      </c>
      <c r="F148" s="133">
        <f t="shared" si="18"/>
        <v>0</v>
      </c>
      <c r="G148" s="133">
        <f t="shared" si="18"/>
        <v>0</v>
      </c>
      <c r="H148" s="133">
        <f t="shared" si="18"/>
        <v>0</v>
      </c>
      <c r="I148" s="133">
        <f t="shared" si="18"/>
        <v>0</v>
      </c>
      <c r="J148" s="133">
        <f t="shared" si="18"/>
        <v>0</v>
      </c>
      <c r="K148" s="133">
        <f t="shared" si="18"/>
        <v>0</v>
      </c>
      <c r="L148" s="133">
        <f t="shared" si="18"/>
        <v>0</v>
      </c>
      <c r="M148" s="133">
        <f t="shared" si="18"/>
        <v>0</v>
      </c>
      <c r="N148" s="133">
        <f t="shared" si="18"/>
        <v>0</v>
      </c>
      <c r="O148" s="133">
        <f t="shared" si="18"/>
        <v>0</v>
      </c>
      <c r="P148" s="119">
        <f t="shared" si="17"/>
        <v>18715</v>
      </c>
    </row>
    <row r="149" spans="1:16" hidden="1" x14ac:dyDescent="0.25">
      <c r="A149" s="150" t="s">
        <v>221</v>
      </c>
      <c r="B149" s="151" t="s">
        <v>220</v>
      </c>
      <c r="C149" s="133">
        <f t="shared" si="18"/>
        <v>0</v>
      </c>
      <c r="D149" s="133">
        <f t="shared" si="18"/>
        <v>0</v>
      </c>
      <c r="E149" s="133">
        <f t="shared" si="18"/>
        <v>0</v>
      </c>
      <c r="F149" s="133">
        <f t="shared" si="18"/>
        <v>0</v>
      </c>
      <c r="G149" s="133">
        <f t="shared" si="18"/>
        <v>0</v>
      </c>
      <c r="H149" s="133">
        <f t="shared" si="18"/>
        <v>0</v>
      </c>
      <c r="I149" s="133">
        <f t="shared" si="18"/>
        <v>0</v>
      </c>
      <c r="J149" s="133">
        <f t="shared" si="18"/>
        <v>0</v>
      </c>
      <c r="K149" s="133">
        <f t="shared" si="18"/>
        <v>0</v>
      </c>
      <c r="L149" s="133">
        <f t="shared" si="18"/>
        <v>0</v>
      </c>
      <c r="M149" s="133">
        <f t="shared" si="18"/>
        <v>0</v>
      </c>
      <c r="N149" s="133">
        <f t="shared" si="18"/>
        <v>0</v>
      </c>
      <c r="O149" s="133">
        <f t="shared" si="18"/>
        <v>0</v>
      </c>
      <c r="P149" s="119">
        <f t="shared" si="17"/>
        <v>0</v>
      </c>
    </row>
    <row r="150" spans="1:16" hidden="1" x14ac:dyDescent="0.25">
      <c r="A150" s="150" t="s">
        <v>221</v>
      </c>
      <c r="B150" s="151" t="s">
        <v>220</v>
      </c>
      <c r="C150" s="133">
        <f t="shared" si="18"/>
        <v>0</v>
      </c>
      <c r="D150" s="133">
        <f t="shared" si="18"/>
        <v>0</v>
      </c>
      <c r="E150" s="133">
        <f t="shared" si="18"/>
        <v>0</v>
      </c>
      <c r="F150" s="133">
        <f t="shared" si="18"/>
        <v>0</v>
      </c>
      <c r="G150" s="133">
        <f t="shared" si="18"/>
        <v>0</v>
      </c>
      <c r="H150" s="133">
        <f t="shared" si="18"/>
        <v>0</v>
      </c>
      <c r="I150" s="133">
        <f t="shared" si="18"/>
        <v>0</v>
      </c>
      <c r="J150" s="133">
        <f t="shared" si="18"/>
        <v>0</v>
      </c>
      <c r="K150" s="133">
        <f t="shared" si="18"/>
        <v>0</v>
      </c>
      <c r="L150" s="133">
        <f t="shared" si="18"/>
        <v>0</v>
      </c>
      <c r="M150" s="133">
        <f t="shared" si="18"/>
        <v>0</v>
      </c>
      <c r="N150" s="133">
        <f t="shared" si="18"/>
        <v>0</v>
      </c>
      <c r="O150" s="133">
        <f t="shared" si="18"/>
        <v>0</v>
      </c>
      <c r="P150" s="119">
        <f t="shared" si="17"/>
        <v>0</v>
      </c>
    </row>
    <row r="151" spans="1:16" s="96" customFormat="1" x14ac:dyDescent="0.25">
      <c r="A151" s="141">
        <v>30</v>
      </c>
      <c r="B151" s="149" t="s">
        <v>223</v>
      </c>
      <c r="C151" s="133">
        <f t="shared" si="18"/>
        <v>5766</v>
      </c>
      <c r="D151" s="133">
        <f t="shared" si="18"/>
        <v>1353</v>
      </c>
      <c r="E151" s="133">
        <f t="shared" si="18"/>
        <v>0</v>
      </c>
      <c r="F151" s="133">
        <f t="shared" si="18"/>
        <v>0</v>
      </c>
      <c r="G151" s="133">
        <f t="shared" si="18"/>
        <v>0</v>
      </c>
      <c r="H151" s="133">
        <f t="shared" si="18"/>
        <v>0</v>
      </c>
      <c r="I151" s="133">
        <f t="shared" si="18"/>
        <v>0</v>
      </c>
      <c r="J151" s="133">
        <f t="shared" si="18"/>
        <v>0</v>
      </c>
      <c r="K151" s="133">
        <f t="shared" si="18"/>
        <v>0</v>
      </c>
      <c r="L151" s="133">
        <f t="shared" si="18"/>
        <v>0</v>
      </c>
      <c r="M151" s="133">
        <f t="shared" si="18"/>
        <v>0</v>
      </c>
      <c r="N151" s="133">
        <f t="shared" si="18"/>
        <v>0</v>
      </c>
      <c r="O151" s="133">
        <f t="shared" si="18"/>
        <v>0</v>
      </c>
      <c r="P151" s="119">
        <f t="shared" si="17"/>
        <v>7119</v>
      </c>
    </row>
    <row r="152" spans="1:16" s="96" customFormat="1" hidden="1" x14ac:dyDescent="0.25">
      <c r="A152" s="150" t="s">
        <v>221</v>
      </c>
      <c r="B152" s="151" t="s">
        <v>220</v>
      </c>
      <c r="C152" s="133">
        <f t="shared" si="18"/>
        <v>0</v>
      </c>
      <c r="D152" s="133">
        <f t="shared" si="18"/>
        <v>0</v>
      </c>
      <c r="E152" s="133">
        <f t="shared" si="18"/>
        <v>0</v>
      </c>
      <c r="F152" s="133">
        <f t="shared" si="18"/>
        <v>0</v>
      </c>
      <c r="G152" s="133">
        <f t="shared" si="18"/>
        <v>0</v>
      </c>
      <c r="H152" s="133">
        <f t="shared" si="18"/>
        <v>0</v>
      </c>
      <c r="I152" s="133">
        <f t="shared" si="18"/>
        <v>0</v>
      </c>
      <c r="J152" s="133">
        <f t="shared" si="18"/>
        <v>0</v>
      </c>
      <c r="K152" s="133">
        <f t="shared" si="18"/>
        <v>0</v>
      </c>
      <c r="L152" s="133">
        <f t="shared" si="18"/>
        <v>0</v>
      </c>
      <c r="M152" s="133">
        <f t="shared" si="18"/>
        <v>0</v>
      </c>
      <c r="N152" s="133">
        <f t="shared" si="18"/>
        <v>0</v>
      </c>
      <c r="O152" s="133">
        <f t="shared" si="18"/>
        <v>0</v>
      </c>
      <c r="P152" s="119">
        <f t="shared" si="17"/>
        <v>0</v>
      </c>
    </row>
    <row r="153" spans="1:16" hidden="1" x14ac:dyDescent="0.25">
      <c r="A153" s="150" t="s">
        <v>221</v>
      </c>
      <c r="B153" s="151" t="s">
        <v>220</v>
      </c>
      <c r="C153" s="133">
        <f t="shared" si="18"/>
        <v>0</v>
      </c>
      <c r="D153" s="133">
        <f t="shared" si="18"/>
        <v>0</v>
      </c>
      <c r="E153" s="133">
        <f t="shared" si="18"/>
        <v>0</v>
      </c>
      <c r="F153" s="133">
        <f t="shared" si="18"/>
        <v>0</v>
      </c>
      <c r="G153" s="133">
        <f t="shared" si="18"/>
        <v>0</v>
      </c>
      <c r="H153" s="133">
        <f t="shared" si="18"/>
        <v>0</v>
      </c>
      <c r="I153" s="133">
        <f t="shared" si="18"/>
        <v>0</v>
      </c>
      <c r="J153" s="133">
        <f t="shared" si="18"/>
        <v>0</v>
      </c>
      <c r="K153" s="133">
        <f t="shared" si="18"/>
        <v>0</v>
      </c>
      <c r="L153" s="133">
        <f t="shared" si="18"/>
        <v>0</v>
      </c>
      <c r="M153" s="133">
        <f t="shared" si="18"/>
        <v>0</v>
      </c>
      <c r="N153" s="133">
        <f t="shared" si="18"/>
        <v>0</v>
      </c>
      <c r="O153" s="133">
        <f t="shared" si="18"/>
        <v>0</v>
      </c>
      <c r="P153" s="119">
        <f t="shared" si="17"/>
        <v>0</v>
      </c>
    </row>
    <row r="154" spans="1:16" s="96" customFormat="1" hidden="1" x14ac:dyDescent="0.25">
      <c r="A154" s="150" t="s">
        <v>221</v>
      </c>
      <c r="B154" s="151" t="s">
        <v>220</v>
      </c>
      <c r="C154" s="133">
        <f t="shared" si="18"/>
        <v>0</v>
      </c>
      <c r="D154" s="133">
        <f t="shared" si="18"/>
        <v>0</v>
      </c>
      <c r="E154" s="133">
        <f t="shared" si="18"/>
        <v>0</v>
      </c>
      <c r="F154" s="133">
        <f t="shared" si="18"/>
        <v>0</v>
      </c>
      <c r="G154" s="133">
        <f t="shared" si="18"/>
        <v>0</v>
      </c>
      <c r="H154" s="133">
        <f t="shared" si="18"/>
        <v>0</v>
      </c>
      <c r="I154" s="133">
        <f t="shared" si="18"/>
        <v>0</v>
      </c>
      <c r="J154" s="133">
        <f t="shared" si="18"/>
        <v>0</v>
      </c>
      <c r="K154" s="133">
        <f t="shared" si="18"/>
        <v>0</v>
      </c>
      <c r="L154" s="133">
        <f t="shared" si="18"/>
        <v>0</v>
      </c>
      <c r="M154" s="133">
        <f t="shared" si="18"/>
        <v>0</v>
      </c>
      <c r="N154" s="133">
        <f t="shared" si="18"/>
        <v>0</v>
      </c>
      <c r="O154" s="133">
        <f t="shared" si="18"/>
        <v>0</v>
      </c>
      <c r="P154" s="119">
        <f t="shared" si="17"/>
        <v>0</v>
      </c>
    </row>
    <row r="155" spans="1:16" s="96" customFormat="1" hidden="1" x14ac:dyDescent="0.25">
      <c r="A155" s="150" t="s">
        <v>221</v>
      </c>
      <c r="B155" s="151" t="s">
        <v>220</v>
      </c>
      <c r="C155" s="133">
        <f t="shared" si="18"/>
        <v>0</v>
      </c>
      <c r="D155" s="133">
        <f t="shared" si="18"/>
        <v>0</v>
      </c>
      <c r="E155" s="133">
        <f t="shared" si="18"/>
        <v>0</v>
      </c>
      <c r="F155" s="133">
        <f t="shared" si="18"/>
        <v>0</v>
      </c>
      <c r="G155" s="133">
        <f t="shared" si="18"/>
        <v>0</v>
      </c>
      <c r="H155" s="133">
        <f t="shared" si="18"/>
        <v>0</v>
      </c>
      <c r="I155" s="133">
        <f t="shared" si="18"/>
        <v>0</v>
      </c>
      <c r="J155" s="133">
        <f t="shared" si="18"/>
        <v>0</v>
      </c>
      <c r="K155" s="133">
        <f t="shared" si="18"/>
        <v>0</v>
      </c>
      <c r="L155" s="133">
        <f t="shared" si="18"/>
        <v>0</v>
      </c>
      <c r="M155" s="133">
        <f t="shared" si="18"/>
        <v>0</v>
      </c>
      <c r="N155" s="133">
        <f t="shared" si="18"/>
        <v>0</v>
      </c>
      <c r="O155" s="133">
        <f t="shared" si="18"/>
        <v>0</v>
      </c>
      <c r="P155" s="119">
        <f t="shared" si="17"/>
        <v>0</v>
      </c>
    </row>
    <row r="156" spans="1:16" s="96" customFormat="1" hidden="1" x14ac:dyDescent="0.25">
      <c r="A156" s="150" t="s">
        <v>221</v>
      </c>
      <c r="B156" s="151" t="s">
        <v>220</v>
      </c>
      <c r="C156" s="133">
        <f t="shared" si="18"/>
        <v>0</v>
      </c>
      <c r="D156" s="133">
        <f t="shared" si="18"/>
        <v>0</v>
      </c>
      <c r="E156" s="133">
        <f t="shared" si="18"/>
        <v>0</v>
      </c>
      <c r="F156" s="133">
        <f t="shared" si="18"/>
        <v>0</v>
      </c>
      <c r="G156" s="133">
        <f t="shared" si="18"/>
        <v>0</v>
      </c>
      <c r="H156" s="133">
        <f t="shared" si="18"/>
        <v>0</v>
      </c>
      <c r="I156" s="133">
        <f t="shared" si="18"/>
        <v>0</v>
      </c>
      <c r="J156" s="133">
        <f t="shared" si="18"/>
        <v>0</v>
      </c>
      <c r="K156" s="133">
        <f t="shared" si="18"/>
        <v>0</v>
      </c>
      <c r="L156" s="133">
        <f t="shared" si="18"/>
        <v>0</v>
      </c>
      <c r="M156" s="133">
        <f t="shared" si="18"/>
        <v>0</v>
      </c>
      <c r="N156" s="133">
        <f t="shared" si="18"/>
        <v>0</v>
      </c>
      <c r="O156" s="133">
        <f t="shared" si="18"/>
        <v>0</v>
      </c>
      <c r="P156" s="119">
        <f t="shared" si="17"/>
        <v>0</v>
      </c>
    </row>
    <row r="157" spans="1:16" s="96" customFormat="1" hidden="1" x14ac:dyDescent="0.25">
      <c r="A157" s="150" t="s">
        <v>221</v>
      </c>
      <c r="B157" s="151" t="s">
        <v>220</v>
      </c>
      <c r="C157" s="133">
        <f t="shared" si="18"/>
        <v>0</v>
      </c>
      <c r="D157" s="133">
        <f t="shared" si="18"/>
        <v>0</v>
      </c>
      <c r="E157" s="133">
        <f t="shared" si="18"/>
        <v>0</v>
      </c>
      <c r="F157" s="133">
        <f t="shared" si="18"/>
        <v>0</v>
      </c>
      <c r="G157" s="133">
        <f t="shared" si="18"/>
        <v>0</v>
      </c>
      <c r="H157" s="133">
        <f t="shared" si="18"/>
        <v>0</v>
      </c>
      <c r="I157" s="133">
        <f t="shared" si="18"/>
        <v>0</v>
      </c>
      <c r="J157" s="133">
        <f t="shared" si="18"/>
        <v>0</v>
      </c>
      <c r="K157" s="133">
        <f t="shared" si="18"/>
        <v>0</v>
      </c>
      <c r="L157" s="133">
        <f t="shared" si="18"/>
        <v>0</v>
      </c>
      <c r="M157" s="133">
        <f t="shared" si="18"/>
        <v>0</v>
      </c>
      <c r="N157" s="133">
        <f t="shared" si="18"/>
        <v>0</v>
      </c>
      <c r="O157" s="133">
        <f t="shared" si="18"/>
        <v>0</v>
      </c>
      <c r="P157" s="119">
        <f t="shared" si="17"/>
        <v>0</v>
      </c>
    </row>
    <row r="158" spans="1:16" s="96" customFormat="1" hidden="1" x14ac:dyDescent="0.25">
      <c r="A158" s="150" t="s">
        <v>221</v>
      </c>
      <c r="B158" s="151" t="s">
        <v>220</v>
      </c>
      <c r="C158" s="133">
        <f t="shared" si="18"/>
        <v>0</v>
      </c>
      <c r="D158" s="133">
        <f t="shared" si="18"/>
        <v>0</v>
      </c>
      <c r="E158" s="133">
        <f t="shared" si="18"/>
        <v>0</v>
      </c>
      <c r="F158" s="133">
        <f t="shared" si="18"/>
        <v>0</v>
      </c>
      <c r="G158" s="133">
        <f t="shared" si="18"/>
        <v>0</v>
      </c>
      <c r="H158" s="133">
        <f t="shared" si="18"/>
        <v>0</v>
      </c>
      <c r="I158" s="133">
        <f t="shared" si="18"/>
        <v>0</v>
      </c>
      <c r="J158" s="133">
        <f t="shared" si="18"/>
        <v>0</v>
      </c>
      <c r="K158" s="133">
        <f t="shared" si="18"/>
        <v>0</v>
      </c>
      <c r="L158" s="133">
        <f t="shared" si="18"/>
        <v>0</v>
      </c>
      <c r="M158" s="133">
        <f t="shared" si="18"/>
        <v>0</v>
      </c>
      <c r="N158" s="133">
        <f t="shared" si="18"/>
        <v>0</v>
      </c>
      <c r="O158" s="133">
        <f t="shared" si="18"/>
        <v>0</v>
      </c>
      <c r="P158" s="119">
        <f t="shared" si="17"/>
        <v>0</v>
      </c>
    </row>
    <row r="159" spans="1:16" s="96" customFormat="1" hidden="1" x14ac:dyDescent="0.25">
      <c r="A159" s="150" t="s">
        <v>221</v>
      </c>
      <c r="B159" s="151" t="s">
        <v>220</v>
      </c>
      <c r="C159" s="133">
        <f t="shared" si="18"/>
        <v>0</v>
      </c>
      <c r="D159" s="133">
        <f t="shared" si="18"/>
        <v>0</v>
      </c>
      <c r="E159" s="133">
        <f t="shared" si="18"/>
        <v>0</v>
      </c>
      <c r="F159" s="133">
        <f t="shared" si="18"/>
        <v>0</v>
      </c>
      <c r="G159" s="133">
        <f t="shared" si="18"/>
        <v>0</v>
      </c>
      <c r="H159" s="133">
        <f t="shared" si="18"/>
        <v>0</v>
      </c>
      <c r="I159" s="133">
        <f t="shared" si="18"/>
        <v>0</v>
      </c>
      <c r="J159" s="133">
        <f t="shared" si="18"/>
        <v>0</v>
      </c>
      <c r="K159" s="133">
        <f t="shared" si="18"/>
        <v>0</v>
      </c>
      <c r="L159" s="133">
        <f t="shared" si="18"/>
        <v>0</v>
      </c>
      <c r="M159" s="133">
        <f t="shared" si="18"/>
        <v>0</v>
      </c>
      <c r="N159" s="133">
        <f t="shared" si="18"/>
        <v>0</v>
      </c>
      <c r="O159" s="133">
        <f t="shared" si="18"/>
        <v>0</v>
      </c>
      <c r="P159" s="119">
        <f t="shared" si="17"/>
        <v>0</v>
      </c>
    </row>
    <row r="160" spans="1:16" hidden="1" x14ac:dyDescent="0.25">
      <c r="A160" s="150" t="s">
        <v>221</v>
      </c>
      <c r="B160" s="151" t="s">
        <v>220</v>
      </c>
      <c r="C160" s="133">
        <f t="shared" si="18"/>
        <v>0</v>
      </c>
      <c r="D160" s="133">
        <f t="shared" si="18"/>
        <v>0</v>
      </c>
      <c r="E160" s="133">
        <f t="shared" si="18"/>
        <v>0</v>
      </c>
      <c r="F160" s="133">
        <f t="shared" si="18"/>
        <v>0</v>
      </c>
      <c r="G160" s="133">
        <f t="shared" si="18"/>
        <v>0</v>
      </c>
      <c r="H160" s="133">
        <f t="shared" si="18"/>
        <v>0</v>
      </c>
      <c r="I160" s="133">
        <f t="shared" si="18"/>
        <v>0</v>
      </c>
      <c r="J160" s="133">
        <f t="shared" si="18"/>
        <v>0</v>
      </c>
      <c r="K160" s="133">
        <f t="shared" si="18"/>
        <v>0</v>
      </c>
      <c r="L160" s="133">
        <f t="shared" si="18"/>
        <v>0</v>
      </c>
      <c r="M160" s="133">
        <f t="shared" si="18"/>
        <v>0</v>
      </c>
      <c r="N160" s="133">
        <f t="shared" si="18"/>
        <v>0</v>
      </c>
      <c r="O160" s="133">
        <f t="shared" si="18"/>
        <v>0</v>
      </c>
      <c r="P160" s="119">
        <f t="shared" si="17"/>
        <v>0</v>
      </c>
    </row>
    <row r="161" spans="1:16" hidden="1" x14ac:dyDescent="0.25">
      <c r="A161" s="150" t="s">
        <v>221</v>
      </c>
      <c r="B161" s="151" t="s">
        <v>220</v>
      </c>
      <c r="C161" s="133">
        <f t="shared" si="18"/>
        <v>0</v>
      </c>
      <c r="D161" s="133">
        <f t="shared" si="18"/>
        <v>0</v>
      </c>
      <c r="E161" s="133">
        <f t="shared" si="18"/>
        <v>0</v>
      </c>
      <c r="F161" s="133">
        <f t="shared" si="18"/>
        <v>0</v>
      </c>
      <c r="G161" s="133">
        <f t="shared" si="18"/>
        <v>0</v>
      </c>
      <c r="H161" s="133">
        <f t="shared" si="18"/>
        <v>0</v>
      </c>
      <c r="I161" s="133">
        <f t="shared" si="18"/>
        <v>0</v>
      </c>
      <c r="J161" s="133">
        <f t="shared" si="18"/>
        <v>0</v>
      </c>
      <c r="K161" s="133">
        <f t="shared" si="18"/>
        <v>0</v>
      </c>
      <c r="L161" s="133">
        <f t="shared" si="18"/>
        <v>0</v>
      </c>
      <c r="M161" s="133">
        <f t="shared" si="18"/>
        <v>0</v>
      </c>
      <c r="N161" s="133">
        <f t="shared" si="18"/>
        <v>0</v>
      </c>
      <c r="O161" s="133">
        <f t="shared" si="18"/>
        <v>0</v>
      </c>
      <c r="P161" s="119">
        <f t="shared" si="17"/>
        <v>0</v>
      </c>
    </row>
    <row r="162" spans="1:16" hidden="1" x14ac:dyDescent="0.25">
      <c r="A162" s="150" t="s">
        <v>221</v>
      </c>
      <c r="B162" s="151" t="s">
        <v>220</v>
      </c>
      <c r="C162" s="133">
        <f t="shared" ref="C162:O175" si="19">C45+C103</f>
        <v>0</v>
      </c>
      <c r="D162" s="133">
        <f t="shared" si="19"/>
        <v>0</v>
      </c>
      <c r="E162" s="133">
        <f t="shared" si="19"/>
        <v>0</v>
      </c>
      <c r="F162" s="133">
        <f t="shared" si="19"/>
        <v>0</v>
      </c>
      <c r="G162" s="133">
        <f t="shared" si="19"/>
        <v>0</v>
      </c>
      <c r="H162" s="133">
        <f t="shared" si="19"/>
        <v>0</v>
      </c>
      <c r="I162" s="133">
        <f t="shared" si="19"/>
        <v>0</v>
      </c>
      <c r="J162" s="133">
        <f t="shared" si="19"/>
        <v>0</v>
      </c>
      <c r="K162" s="133">
        <f t="shared" si="19"/>
        <v>0</v>
      </c>
      <c r="L162" s="133">
        <f t="shared" si="19"/>
        <v>0</v>
      </c>
      <c r="M162" s="133">
        <f t="shared" si="19"/>
        <v>0</v>
      </c>
      <c r="N162" s="133">
        <f t="shared" si="19"/>
        <v>0</v>
      </c>
      <c r="O162" s="133">
        <f t="shared" si="19"/>
        <v>0</v>
      </c>
      <c r="P162" s="119">
        <f t="shared" si="17"/>
        <v>0</v>
      </c>
    </row>
    <row r="163" spans="1:16" s="96" customFormat="1" hidden="1" x14ac:dyDescent="0.25">
      <c r="A163" s="150" t="s">
        <v>221</v>
      </c>
      <c r="B163" s="151" t="s">
        <v>220</v>
      </c>
      <c r="C163" s="133">
        <f t="shared" si="19"/>
        <v>0</v>
      </c>
      <c r="D163" s="133">
        <f t="shared" si="19"/>
        <v>0</v>
      </c>
      <c r="E163" s="133">
        <f t="shared" si="19"/>
        <v>0</v>
      </c>
      <c r="F163" s="133">
        <f t="shared" si="19"/>
        <v>0</v>
      </c>
      <c r="G163" s="133">
        <f t="shared" si="19"/>
        <v>0</v>
      </c>
      <c r="H163" s="133">
        <f t="shared" si="19"/>
        <v>0</v>
      </c>
      <c r="I163" s="133">
        <f t="shared" si="19"/>
        <v>0</v>
      </c>
      <c r="J163" s="133">
        <f t="shared" si="19"/>
        <v>0</v>
      </c>
      <c r="K163" s="133">
        <f t="shared" si="19"/>
        <v>0</v>
      </c>
      <c r="L163" s="133">
        <f t="shared" si="19"/>
        <v>0</v>
      </c>
      <c r="M163" s="133">
        <f t="shared" si="19"/>
        <v>0</v>
      </c>
      <c r="N163" s="133">
        <f t="shared" si="19"/>
        <v>0</v>
      </c>
      <c r="O163" s="133">
        <f t="shared" si="19"/>
        <v>0</v>
      </c>
      <c r="P163" s="119">
        <f t="shared" si="17"/>
        <v>0</v>
      </c>
    </row>
    <row r="164" spans="1:16" s="96" customFormat="1" hidden="1" x14ac:dyDescent="0.25">
      <c r="A164" s="150" t="s">
        <v>221</v>
      </c>
      <c r="B164" s="151" t="s">
        <v>220</v>
      </c>
      <c r="C164" s="133">
        <f t="shared" si="19"/>
        <v>0</v>
      </c>
      <c r="D164" s="133">
        <f t="shared" si="19"/>
        <v>0</v>
      </c>
      <c r="E164" s="133">
        <f t="shared" si="19"/>
        <v>0</v>
      </c>
      <c r="F164" s="133">
        <f t="shared" si="19"/>
        <v>0</v>
      </c>
      <c r="G164" s="133">
        <f t="shared" si="19"/>
        <v>0</v>
      </c>
      <c r="H164" s="133">
        <f t="shared" si="19"/>
        <v>0</v>
      </c>
      <c r="I164" s="133">
        <f t="shared" si="19"/>
        <v>0</v>
      </c>
      <c r="J164" s="133">
        <f t="shared" si="19"/>
        <v>0</v>
      </c>
      <c r="K164" s="133">
        <f t="shared" si="19"/>
        <v>0</v>
      </c>
      <c r="L164" s="133">
        <f t="shared" si="19"/>
        <v>0</v>
      </c>
      <c r="M164" s="133">
        <f t="shared" si="19"/>
        <v>0</v>
      </c>
      <c r="N164" s="133">
        <f t="shared" si="19"/>
        <v>0</v>
      </c>
      <c r="O164" s="133">
        <f t="shared" si="19"/>
        <v>0</v>
      </c>
      <c r="P164" s="119">
        <f t="shared" si="17"/>
        <v>0</v>
      </c>
    </row>
    <row r="165" spans="1:16" s="96" customFormat="1" hidden="1" x14ac:dyDescent="0.25">
      <c r="A165" s="150" t="s">
        <v>221</v>
      </c>
      <c r="B165" s="151" t="s">
        <v>220</v>
      </c>
      <c r="C165" s="133">
        <f t="shared" si="19"/>
        <v>0</v>
      </c>
      <c r="D165" s="133">
        <f t="shared" si="19"/>
        <v>0</v>
      </c>
      <c r="E165" s="133">
        <f t="shared" si="19"/>
        <v>0</v>
      </c>
      <c r="F165" s="133">
        <f t="shared" si="19"/>
        <v>0</v>
      </c>
      <c r="G165" s="133">
        <f t="shared" si="19"/>
        <v>0</v>
      </c>
      <c r="H165" s="133">
        <f t="shared" si="19"/>
        <v>0</v>
      </c>
      <c r="I165" s="133">
        <f t="shared" si="19"/>
        <v>0</v>
      </c>
      <c r="J165" s="133">
        <f t="shared" si="19"/>
        <v>0</v>
      </c>
      <c r="K165" s="133">
        <f t="shared" si="19"/>
        <v>0</v>
      </c>
      <c r="L165" s="133">
        <f t="shared" si="19"/>
        <v>0</v>
      </c>
      <c r="M165" s="133">
        <f t="shared" si="19"/>
        <v>0</v>
      </c>
      <c r="N165" s="133">
        <f t="shared" si="19"/>
        <v>0</v>
      </c>
      <c r="O165" s="133">
        <f t="shared" si="19"/>
        <v>0</v>
      </c>
      <c r="P165" s="119">
        <f t="shared" si="17"/>
        <v>0</v>
      </c>
    </row>
    <row r="166" spans="1:16" s="96" customFormat="1" hidden="1" x14ac:dyDescent="0.25">
      <c r="A166" s="150" t="s">
        <v>221</v>
      </c>
      <c r="B166" s="151" t="s">
        <v>220</v>
      </c>
      <c r="C166" s="133">
        <f t="shared" si="19"/>
        <v>0</v>
      </c>
      <c r="D166" s="133">
        <f t="shared" si="19"/>
        <v>0</v>
      </c>
      <c r="E166" s="133">
        <f t="shared" si="19"/>
        <v>0</v>
      </c>
      <c r="F166" s="133">
        <f t="shared" si="19"/>
        <v>0</v>
      </c>
      <c r="G166" s="133">
        <f t="shared" si="19"/>
        <v>0</v>
      </c>
      <c r="H166" s="133">
        <f t="shared" si="19"/>
        <v>0</v>
      </c>
      <c r="I166" s="133">
        <f t="shared" si="19"/>
        <v>0</v>
      </c>
      <c r="J166" s="133">
        <f t="shared" si="19"/>
        <v>0</v>
      </c>
      <c r="K166" s="133">
        <f t="shared" si="19"/>
        <v>0</v>
      </c>
      <c r="L166" s="133">
        <f t="shared" si="19"/>
        <v>0</v>
      </c>
      <c r="M166" s="133">
        <f t="shared" si="19"/>
        <v>0</v>
      </c>
      <c r="N166" s="133">
        <f t="shared" si="19"/>
        <v>0</v>
      </c>
      <c r="O166" s="133">
        <f t="shared" si="19"/>
        <v>0</v>
      </c>
      <c r="P166" s="119">
        <f t="shared" si="17"/>
        <v>0</v>
      </c>
    </row>
    <row r="167" spans="1:16" s="96" customFormat="1" hidden="1" x14ac:dyDescent="0.25">
      <c r="A167" s="150" t="s">
        <v>221</v>
      </c>
      <c r="B167" s="151" t="s">
        <v>220</v>
      </c>
      <c r="C167" s="133">
        <f t="shared" si="19"/>
        <v>0</v>
      </c>
      <c r="D167" s="133">
        <f t="shared" si="19"/>
        <v>0</v>
      </c>
      <c r="E167" s="133">
        <f t="shared" si="19"/>
        <v>0</v>
      </c>
      <c r="F167" s="133">
        <f t="shared" si="19"/>
        <v>0</v>
      </c>
      <c r="G167" s="133">
        <f t="shared" si="19"/>
        <v>0</v>
      </c>
      <c r="H167" s="133">
        <f t="shared" si="19"/>
        <v>0</v>
      </c>
      <c r="I167" s="133">
        <f t="shared" si="19"/>
        <v>0</v>
      </c>
      <c r="J167" s="133">
        <f t="shared" si="19"/>
        <v>0</v>
      </c>
      <c r="K167" s="133">
        <f t="shared" si="19"/>
        <v>0</v>
      </c>
      <c r="L167" s="133">
        <f t="shared" si="19"/>
        <v>0</v>
      </c>
      <c r="M167" s="133">
        <f t="shared" si="19"/>
        <v>0</v>
      </c>
      <c r="N167" s="133">
        <f t="shared" si="19"/>
        <v>0</v>
      </c>
      <c r="O167" s="133">
        <f t="shared" si="19"/>
        <v>0</v>
      </c>
      <c r="P167" s="119">
        <f t="shared" si="17"/>
        <v>0</v>
      </c>
    </row>
    <row r="168" spans="1:16" s="96" customFormat="1" hidden="1" x14ac:dyDescent="0.25">
      <c r="A168" s="150" t="s">
        <v>221</v>
      </c>
      <c r="B168" s="151" t="s">
        <v>220</v>
      </c>
      <c r="C168" s="133">
        <f t="shared" si="19"/>
        <v>0</v>
      </c>
      <c r="D168" s="133">
        <f t="shared" si="19"/>
        <v>0</v>
      </c>
      <c r="E168" s="133">
        <f t="shared" si="19"/>
        <v>0</v>
      </c>
      <c r="F168" s="133">
        <f t="shared" si="19"/>
        <v>0</v>
      </c>
      <c r="G168" s="133">
        <f t="shared" si="19"/>
        <v>0</v>
      </c>
      <c r="H168" s="133">
        <f t="shared" si="19"/>
        <v>0</v>
      </c>
      <c r="I168" s="133">
        <f t="shared" si="19"/>
        <v>0</v>
      </c>
      <c r="J168" s="133">
        <f t="shared" si="19"/>
        <v>0</v>
      </c>
      <c r="K168" s="133">
        <f t="shared" si="19"/>
        <v>0</v>
      </c>
      <c r="L168" s="133">
        <f t="shared" si="19"/>
        <v>0</v>
      </c>
      <c r="M168" s="133">
        <f t="shared" si="19"/>
        <v>0</v>
      </c>
      <c r="N168" s="133">
        <f t="shared" si="19"/>
        <v>0</v>
      </c>
      <c r="O168" s="133">
        <f t="shared" si="19"/>
        <v>0</v>
      </c>
      <c r="P168" s="119">
        <f t="shared" si="17"/>
        <v>0</v>
      </c>
    </row>
    <row r="169" spans="1:16" hidden="1" x14ac:dyDescent="0.25">
      <c r="A169" s="150" t="s">
        <v>221</v>
      </c>
      <c r="B169" s="151" t="s">
        <v>220</v>
      </c>
      <c r="C169" s="133">
        <f t="shared" si="19"/>
        <v>0</v>
      </c>
      <c r="D169" s="133">
        <f t="shared" si="19"/>
        <v>0</v>
      </c>
      <c r="E169" s="133">
        <f t="shared" si="19"/>
        <v>0</v>
      </c>
      <c r="F169" s="133">
        <f t="shared" si="19"/>
        <v>0</v>
      </c>
      <c r="G169" s="133">
        <f t="shared" si="19"/>
        <v>0</v>
      </c>
      <c r="H169" s="133">
        <f t="shared" si="19"/>
        <v>0</v>
      </c>
      <c r="I169" s="133">
        <f t="shared" si="19"/>
        <v>0</v>
      </c>
      <c r="J169" s="133">
        <f t="shared" si="19"/>
        <v>0</v>
      </c>
      <c r="K169" s="133">
        <f t="shared" si="19"/>
        <v>0</v>
      </c>
      <c r="L169" s="133">
        <f t="shared" si="19"/>
        <v>0</v>
      </c>
      <c r="M169" s="133">
        <f t="shared" si="19"/>
        <v>0</v>
      </c>
      <c r="N169" s="133">
        <f t="shared" si="19"/>
        <v>0</v>
      </c>
      <c r="O169" s="133">
        <f t="shared" si="19"/>
        <v>0</v>
      </c>
      <c r="P169" s="119">
        <f t="shared" si="17"/>
        <v>0</v>
      </c>
    </row>
    <row r="170" spans="1:16" hidden="1" x14ac:dyDescent="0.25">
      <c r="A170" s="150" t="s">
        <v>221</v>
      </c>
      <c r="B170" s="151" t="s">
        <v>220</v>
      </c>
      <c r="C170" s="133">
        <f t="shared" si="19"/>
        <v>0</v>
      </c>
      <c r="D170" s="133">
        <f t="shared" si="19"/>
        <v>0</v>
      </c>
      <c r="E170" s="133">
        <f t="shared" si="19"/>
        <v>0</v>
      </c>
      <c r="F170" s="133">
        <f t="shared" si="19"/>
        <v>0</v>
      </c>
      <c r="G170" s="133">
        <f t="shared" si="19"/>
        <v>0</v>
      </c>
      <c r="H170" s="133">
        <f t="shared" si="19"/>
        <v>0</v>
      </c>
      <c r="I170" s="133">
        <f t="shared" si="19"/>
        <v>0</v>
      </c>
      <c r="J170" s="133">
        <f t="shared" si="19"/>
        <v>0</v>
      </c>
      <c r="K170" s="133">
        <f t="shared" si="19"/>
        <v>0</v>
      </c>
      <c r="L170" s="133">
        <f t="shared" si="19"/>
        <v>0</v>
      </c>
      <c r="M170" s="133">
        <f t="shared" si="19"/>
        <v>0</v>
      </c>
      <c r="N170" s="133">
        <f t="shared" si="19"/>
        <v>0</v>
      </c>
      <c r="O170" s="133">
        <f t="shared" si="19"/>
        <v>0</v>
      </c>
      <c r="P170" s="119">
        <f t="shared" si="17"/>
        <v>0</v>
      </c>
    </row>
    <row r="171" spans="1:16" x14ac:dyDescent="0.25">
      <c r="A171" s="141">
        <v>82</v>
      </c>
      <c r="B171" s="149" t="s">
        <v>225</v>
      </c>
      <c r="C171" s="133">
        <f t="shared" si="19"/>
        <v>32223</v>
      </c>
      <c r="D171" s="133">
        <f t="shared" si="19"/>
        <v>7436</v>
      </c>
      <c r="E171" s="133">
        <f t="shared" si="19"/>
        <v>0</v>
      </c>
      <c r="F171" s="133">
        <f t="shared" si="19"/>
        <v>0</v>
      </c>
      <c r="G171" s="133">
        <f t="shared" si="19"/>
        <v>0</v>
      </c>
      <c r="H171" s="133">
        <f t="shared" si="19"/>
        <v>0</v>
      </c>
      <c r="I171" s="133">
        <f t="shared" si="19"/>
        <v>0</v>
      </c>
      <c r="J171" s="133">
        <f t="shared" si="19"/>
        <v>0</v>
      </c>
      <c r="K171" s="133">
        <f t="shared" si="19"/>
        <v>0</v>
      </c>
      <c r="L171" s="133">
        <f t="shared" si="19"/>
        <v>0</v>
      </c>
      <c r="M171" s="133">
        <f t="shared" si="19"/>
        <v>0</v>
      </c>
      <c r="N171" s="133">
        <f t="shared" si="19"/>
        <v>0</v>
      </c>
      <c r="O171" s="133">
        <f t="shared" si="19"/>
        <v>0</v>
      </c>
      <c r="P171" s="119">
        <f t="shared" si="17"/>
        <v>39659</v>
      </c>
    </row>
    <row r="172" spans="1:16" hidden="1" x14ac:dyDescent="0.25">
      <c r="A172" s="141">
        <v>86</v>
      </c>
      <c r="B172" s="149" t="s">
        <v>227</v>
      </c>
      <c r="C172" s="133">
        <f t="shared" si="19"/>
        <v>0</v>
      </c>
      <c r="D172" s="133">
        <f t="shared" si="19"/>
        <v>0</v>
      </c>
      <c r="E172" s="133">
        <f t="shared" si="19"/>
        <v>0</v>
      </c>
      <c r="F172" s="133">
        <f t="shared" si="19"/>
        <v>0</v>
      </c>
      <c r="G172" s="133">
        <f t="shared" si="19"/>
        <v>0</v>
      </c>
      <c r="H172" s="133">
        <f t="shared" si="19"/>
        <v>0</v>
      </c>
      <c r="I172" s="133">
        <f t="shared" si="19"/>
        <v>0</v>
      </c>
      <c r="J172" s="133">
        <f t="shared" si="19"/>
        <v>0</v>
      </c>
      <c r="K172" s="133">
        <f t="shared" si="19"/>
        <v>0</v>
      </c>
      <c r="L172" s="133">
        <f t="shared" si="19"/>
        <v>0</v>
      </c>
      <c r="M172" s="133">
        <f t="shared" si="19"/>
        <v>0</v>
      </c>
      <c r="N172" s="133">
        <f t="shared" si="19"/>
        <v>0</v>
      </c>
      <c r="O172" s="133">
        <f t="shared" si="19"/>
        <v>0</v>
      </c>
      <c r="P172" s="119">
        <f t="shared" si="17"/>
        <v>0</v>
      </c>
    </row>
    <row r="173" spans="1:16" x14ac:dyDescent="0.25">
      <c r="A173" s="141">
        <v>87</v>
      </c>
      <c r="B173" s="149" t="s">
        <v>224</v>
      </c>
      <c r="C173" s="133">
        <f t="shared" si="19"/>
        <v>1386</v>
      </c>
      <c r="D173" s="133">
        <f t="shared" si="19"/>
        <v>325</v>
      </c>
      <c r="E173" s="133">
        <f t="shared" si="19"/>
        <v>0</v>
      </c>
      <c r="F173" s="133">
        <f t="shared" si="19"/>
        <v>0</v>
      </c>
      <c r="G173" s="133">
        <f t="shared" si="19"/>
        <v>0</v>
      </c>
      <c r="H173" s="133">
        <f t="shared" si="19"/>
        <v>0</v>
      </c>
      <c r="I173" s="133">
        <f t="shared" si="19"/>
        <v>0</v>
      </c>
      <c r="J173" s="133">
        <f t="shared" si="19"/>
        <v>0</v>
      </c>
      <c r="K173" s="133">
        <f t="shared" si="19"/>
        <v>0</v>
      </c>
      <c r="L173" s="133">
        <f t="shared" si="19"/>
        <v>0</v>
      </c>
      <c r="M173" s="133">
        <f t="shared" si="19"/>
        <v>0</v>
      </c>
      <c r="N173" s="133">
        <f t="shared" si="19"/>
        <v>0</v>
      </c>
      <c r="O173" s="133">
        <f t="shared" si="19"/>
        <v>0</v>
      </c>
      <c r="P173" s="119">
        <f t="shared" si="17"/>
        <v>1711</v>
      </c>
    </row>
    <row r="174" spans="1:16" hidden="1" x14ac:dyDescent="0.25">
      <c r="A174" s="141">
        <v>88</v>
      </c>
      <c r="B174" s="149" t="s">
        <v>226</v>
      </c>
      <c r="C174" s="133">
        <f t="shared" si="19"/>
        <v>0</v>
      </c>
      <c r="D174" s="133">
        <f t="shared" si="19"/>
        <v>0</v>
      </c>
      <c r="E174" s="133">
        <f t="shared" si="19"/>
        <v>0</v>
      </c>
      <c r="F174" s="133">
        <f t="shared" si="19"/>
        <v>0</v>
      </c>
      <c r="G174" s="133">
        <f t="shared" si="19"/>
        <v>0</v>
      </c>
      <c r="H174" s="133">
        <f t="shared" si="19"/>
        <v>0</v>
      </c>
      <c r="I174" s="133">
        <f t="shared" si="19"/>
        <v>0</v>
      </c>
      <c r="J174" s="133">
        <f t="shared" si="19"/>
        <v>0</v>
      </c>
      <c r="K174" s="133">
        <f t="shared" si="19"/>
        <v>0</v>
      </c>
      <c r="L174" s="133">
        <f t="shared" si="19"/>
        <v>0</v>
      </c>
      <c r="M174" s="133">
        <f t="shared" si="19"/>
        <v>0</v>
      </c>
      <c r="N174" s="133">
        <f t="shared" si="19"/>
        <v>0</v>
      </c>
      <c r="O174" s="133">
        <f t="shared" si="19"/>
        <v>0</v>
      </c>
      <c r="P174" s="119">
        <f t="shared" si="17"/>
        <v>0</v>
      </c>
    </row>
    <row r="175" spans="1:16" hidden="1" x14ac:dyDescent="0.25">
      <c r="A175" s="141">
        <v>89</v>
      </c>
      <c r="B175" s="149" t="s">
        <v>228</v>
      </c>
      <c r="C175" s="133">
        <f t="shared" si="19"/>
        <v>0</v>
      </c>
      <c r="D175" s="133">
        <f t="shared" si="19"/>
        <v>0</v>
      </c>
      <c r="E175" s="133">
        <f t="shared" si="19"/>
        <v>0</v>
      </c>
      <c r="F175" s="133">
        <f t="shared" si="19"/>
        <v>0</v>
      </c>
      <c r="G175" s="133">
        <f t="shared" si="19"/>
        <v>0</v>
      </c>
      <c r="H175" s="133">
        <f t="shared" si="19"/>
        <v>0</v>
      </c>
      <c r="I175" s="133">
        <f t="shared" si="19"/>
        <v>0</v>
      </c>
      <c r="J175" s="133">
        <f t="shared" si="19"/>
        <v>0</v>
      </c>
      <c r="K175" s="133">
        <f t="shared" si="19"/>
        <v>0</v>
      </c>
      <c r="L175" s="133">
        <f t="shared" si="19"/>
        <v>0</v>
      </c>
      <c r="M175" s="133">
        <f t="shared" si="19"/>
        <v>0</v>
      </c>
      <c r="N175" s="133">
        <f t="shared" si="19"/>
        <v>0</v>
      </c>
      <c r="O175" s="133">
        <f t="shared" si="19"/>
        <v>0</v>
      </c>
      <c r="P175" s="119">
        <f t="shared" si="17"/>
        <v>0</v>
      </c>
    </row>
    <row r="176" spans="1:16" x14ac:dyDescent="0.25">
      <c r="A176" s="162"/>
      <c r="B176" s="161" t="s">
        <v>213</v>
      </c>
      <c r="C176" s="137">
        <f>SUM(C130:C175)</f>
        <v>35099836</v>
      </c>
      <c r="D176" s="137">
        <f t="shared" ref="D176:O176" si="20">SUM(D130:D175)</f>
        <v>8189747</v>
      </c>
      <c r="E176" s="137">
        <f t="shared" si="20"/>
        <v>0</v>
      </c>
      <c r="F176" s="137">
        <f t="shared" si="20"/>
        <v>0</v>
      </c>
      <c r="G176" s="137">
        <f t="shared" si="20"/>
        <v>0</v>
      </c>
      <c r="H176" s="137">
        <f t="shared" si="20"/>
        <v>0</v>
      </c>
      <c r="I176" s="137">
        <f t="shared" si="20"/>
        <v>0</v>
      </c>
      <c r="J176" s="137">
        <f t="shared" si="20"/>
        <v>0</v>
      </c>
      <c r="K176" s="137">
        <f t="shared" si="20"/>
        <v>0</v>
      </c>
      <c r="L176" s="137">
        <f t="shared" si="20"/>
        <v>0</v>
      </c>
      <c r="M176" s="137">
        <f t="shared" si="20"/>
        <v>0</v>
      </c>
      <c r="N176" s="137">
        <f t="shared" si="20"/>
        <v>0</v>
      </c>
      <c r="O176" s="137">
        <f t="shared" si="20"/>
        <v>0</v>
      </c>
      <c r="P176" s="138">
        <f>SUM(P130:P175)</f>
        <v>43289583</v>
      </c>
    </row>
    <row r="177" spans="1:17" x14ac:dyDescent="0.2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1:17" ht="15.75" thickBot="1" x14ac:dyDescent="0.3">
      <c r="B178" s="54" t="s">
        <v>2</v>
      </c>
      <c r="C178" s="129">
        <f>C128-C176</f>
        <v>0</v>
      </c>
      <c r="D178" s="129">
        <f t="shared" ref="D178:O178" si="21">D128-D176</f>
        <v>0</v>
      </c>
      <c r="E178" s="129">
        <f t="shared" si="21"/>
        <v>0</v>
      </c>
      <c r="F178" s="129">
        <f t="shared" si="21"/>
        <v>0</v>
      </c>
      <c r="G178" s="129">
        <f t="shared" si="21"/>
        <v>0</v>
      </c>
      <c r="H178" s="129">
        <f t="shared" si="21"/>
        <v>0</v>
      </c>
      <c r="I178" s="129">
        <f t="shared" si="21"/>
        <v>0</v>
      </c>
      <c r="J178" s="129">
        <f t="shared" si="21"/>
        <v>0</v>
      </c>
      <c r="K178" s="129">
        <f t="shared" si="21"/>
        <v>0</v>
      </c>
      <c r="L178" s="129">
        <f t="shared" si="21"/>
        <v>0</v>
      </c>
      <c r="M178" s="129">
        <f t="shared" si="21"/>
        <v>0</v>
      </c>
      <c r="N178" s="129">
        <f t="shared" si="21"/>
        <v>0</v>
      </c>
      <c r="O178" s="129">
        <f t="shared" si="21"/>
        <v>0</v>
      </c>
      <c r="P178" s="121">
        <f>P128-P176</f>
        <v>0</v>
      </c>
    </row>
    <row r="179" spans="1:17" ht="15.75" thickTop="1" x14ac:dyDescent="0.25"/>
    <row r="180" spans="1:17" ht="23.25" hidden="1" x14ac:dyDescent="0.35">
      <c r="A180" s="186" t="s">
        <v>229</v>
      </c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</row>
    <row r="181" spans="1:17" s="134" customFormat="1" ht="12.75" hidden="1" x14ac:dyDescent="0.2">
      <c r="A181" s="160"/>
      <c r="B181" s="130"/>
      <c r="C181" s="145">
        <f>C123</f>
        <v>2501</v>
      </c>
      <c r="D181" s="145">
        <f t="shared" ref="D181:O182" si="22">D123</f>
        <v>2507</v>
      </c>
      <c r="E181" s="145" t="str">
        <f t="shared" si="22"/>
        <v>RGL</v>
      </c>
      <c r="F181" s="145" t="str">
        <f t="shared" si="22"/>
        <v>RGL</v>
      </c>
      <c r="G181" s="145" t="str">
        <f t="shared" si="22"/>
        <v>RGL</v>
      </c>
      <c r="H181" s="145" t="str">
        <f t="shared" si="22"/>
        <v>RGL</v>
      </c>
      <c r="I181" s="145" t="str">
        <f t="shared" si="22"/>
        <v>RGL</v>
      </c>
      <c r="J181" s="145" t="str">
        <f t="shared" si="22"/>
        <v>RGL</v>
      </c>
      <c r="K181" s="145" t="str">
        <f t="shared" si="22"/>
        <v>RGL</v>
      </c>
      <c r="L181" s="145" t="str">
        <f t="shared" si="22"/>
        <v>RGL</v>
      </c>
      <c r="M181" s="145" t="str">
        <f t="shared" si="22"/>
        <v>RGL</v>
      </c>
      <c r="N181" s="145" t="str">
        <f t="shared" si="22"/>
        <v>RGL</v>
      </c>
      <c r="O181" s="145" t="str">
        <f t="shared" si="22"/>
        <v>RGL</v>
      </c>
      <c r="P181" s="164" t="s">
        <v>231</v>
      </c>
    </row>
    <row r="182" spans="1:17" s="96" customFormat="1" ht="26.25" hidden="1" x14ac:dyDescent="0.25">
      <c r="A182" s="124"/>
      <c r="B182" s="131" t="s">
        <v>211</v>
      </c>
      <c r="C182" s="146" t="str">
        <f>C124</f>
        <v>Appropriation Control</v>
      </c>
      <c r="D182" s="146" t="str">
        <f t="shared" si="22"/>
        <v>Highway Fund</v>
      </c>
      <c r="E182" s="146" t="str">
        <f t="shared" si="22"/>
        <v>RGL Name</v>
      </c>
      <c r="F182" s="146" t="str">
        <f t="shared" si="22"/>
        <v>RGL Name</v>
      </c>
      <c r="G182" s="146" t="str">
        <f t="shared" si="22"/>
        <v>RGL Name</v>
      </c>
      <c r="H182" s="146" t="str">
        <f t="shared" si="22"/>
        <v>RGL Name</v>
      </c>
      <c r="I182" s="146" t="str">
        <f t="shared" si="22"/>
        <v>RGL Name</v>
      </c>
      <c r="J182" s="146" t="str">
        <f t="shared" si="22"/>
        <v>RGL Name</v>
      </c>
      <c r="K182" s="146" t="str">
        <f t="shared" si="22"/>
        <v>RGL Name</v>
      </c>
      <c r="L182" s="146" t="str">
        <f t="shared" si="22"/>
        <v>RGL Name</v>
      </c>
      <c r="M182" s="146" t="str">
        <f t="shared" si="22"/>
        <v>RGL Name</v>
      </c>
      <c r="N182" s="146" t="str">
        <f t="shared" si="22"/>
        <v>RGL Name</v>
      </c>
      <c r="O182" s="146" t="str">
        <f t="shared" si="22"/>
        <v>RGL Name</v>
      </c>
      <c r="P182" s="123" t="s">
        <v>230</v>
      </c>
    </row>
    <row r="183" spans="1:17" hidden="1" x14ac:dyDescent="0.25">
      <c r="A183" s="139" t="s">
        <v>196</v>
      </c>
      <c r="B183" s="140" t="s">
        <v>197</v>
      </c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71">
        <f>SUM(C183:O183)</f>
        <v>0</v>
      </c>
      <c r="Q183" s="112"/>
    </row>
    <row r="184" spans="1:17" hidden="1" x14ac:dyDescent="0.25">
      <c r="A184" s="141" t="s">
        <v>196</v>
      </c>
      <c r="B184" s="142" t="s">
        <v>204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71">
        <f t="shared" ref="P184:P185" si="23">SUM(C184:O184)</f>
        <v>0</v>
      </c>
      <c r="Q184" s="112"/>
    </row>
    <row r="185" spans="1:17" hidden="1" x14ac:dyDescent="0.25">
      <c r="A185" s="143" t="s">
        <v>196</v>
      </c>
      <c r="B185" s="144" t="s">
        <v>214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71">
        <f t="shared" si="23"/>
        <v>0</v>
      </c>
      <c r="Q185" s="112"/>
    </row>
    <row r="186" spans="1:17" s="96" customFormat="1" ht="15.75" hidden="1" thickBot="1" x14ac:dyDescent="0.3">
      <c r="A186" s="159"/>
      <c r="B186" s="157" t="s">
        <v>210</v>
      </c>
      <c r="C186" s="152">
        <f>SUM(C183:C185)</f>
        <v>0</v>
      </c>
      <c r="D186" s="153">
        <f t="shared" ref="D186:O186" si="24">SUM(D183:D185)</f>
        <v>0</v>
      </c>
      <c r="E186" s="153">
        <f t="shared" si="24"/>
        <v>0</v>
      </c>
      <c r="F186" s="153">
        <f t="shared" si="24"/>
        <v>0</v>
      </c>
      <c r="G186" s="153">
        <f t="shared" si="24"/>
        <v>0</v>
      </c>
      <c r="H186" s="153">
        <f t="shared" si="24"/>
        <v>0</v>
      </c>
      <c r="I186" s="153">
        <f t="shared" si="24"/>
        <v>0</v>
      </c>
      <c r="J186" s="153">
        <f t="shared" si="24"/>
        <v>0</v>
      </c>
      <c r="K186" s="153">
        <f t="shared" si="24"/>
        <v>0</v>
      </c>
      <c r="L186" s="153">
        <f t="shared" si="24"/>
        <v>0</v>
      </c>
      <c r="M186" s="153">
        <f t="shared" si="24"/>
        <v>0</v>
      </c>
      <c r="N186" s="153">
        <f t="shared" si="24"/>
        <v>0</v>
      </c>
      <c r="O186" s="153">
        <f t="shared" si="24"/>
        <v>0</v>
      </c>
      <c r="P186" s="154">
        <f>SUM(P183:P185)</f>
        <v>0</v>
      </c>
    </row>
    <row r="187" spans="1:17" ht="15.75" hidden="1" thickTop="1" x14ac:dyDescent="0.25">
      <c r="A187" s="135"/>
      <c r="B187" s="136" t="s">
        <v>212</v>
      </c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6"/>
    </row>
    <row r="188" spans="1:17" hidden="1" x14ac:dyDescent="0.25">
      <c r="A188" s="139" t="s">
        <v>14</v>
      </c>
      <c r="B188" s="147" t="s">
        <v>215</v>
      </c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19">
        <f>SUM(C188:O188)</f>
        <v>0</v>
      </c>
    </row>
    <row r="189" spans="1:17" hidden="1" x14ac:dyDescent="0.25">
      <c r="A189" s="141" t="s">
        <v>198</v>
      </c>
      <c r="B189" s="149" t="s">
        <v>216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19">
        <f t="shared" ref="P189:P233" si="25">SUM(C189:O189)</f>
        <v>0</v>
      </c>
    </row>
    <row r="190" spans="1:17" hidden="1" x14ac:dyDescent="0.25">
      <c r="A190" s="141" t="s">
        <v>199</v>
      </c>
      <c r="B190" s="149" t="s">
        <v>217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19">
        <f t="shared" si="25"/>
        <v>0</v>
      </c>
    </row>
    <row r="191" spans="1:17" hidden="1" x14ac:dyDescent="0.25">
      <c r="A191" s="141" t="s">
        <v>69</v>
      </c>
      <c r="B191" s="149" t="s">
        <v>218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19">
        <f t="shared" si="25"/>
        <v>0</v>
      </c>
    </row>
    <row r="192" spans="1:17" hidden="1" x14ac:dyDescent="0.25">
      <c r="A192" s="141" t="s">
        <v>201</v>
      </c>
      <c r="B192" s="149" t="s">
        <v>219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19">
        <f t="shared" si="25"/>
        <v>0</v>
      </c>
    </row>
    <row r="193" spans="1:16" hidden="1" x14ac:dyDescent="0.25">
      <c r="A193" s="150" t="s">
        <v>221</v>
      </c>
      <c r="B193" s="151" t="s">
        <v>220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19">
        <f t="shared" si="25"/>
        <v>0</v>
      </c>
    </row>
    <row r="194" spans="1:16" hidden="1" x14ac:dyDescent="0.25">
      <c r="A194" s="150" t="s">
        <v>221</v>
      </c>
      <c r="B194" s="151" t="s">
        <v>220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19">
        <f t="shared" si="25"/>
        <v>0</v>
      </c>
    </row>
    <row r="195" spans="1:16" hidden="1" x14ac:dyDescent="0.25">
      <c r="A195" s="150" t="s">
        <v>221</v>
      </c>
      <c r="B195" s="151" t="s">
        <v>220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19">
        <f t="shared" si="25"/>
        <v>0</v>
      </c>
    </row>
    <row r="196" spans="1:16" hidden="1" x14ac:dyDescent="0.25">
      <c r="A196" s="150" t="s">
        <v>221</v>
      </c>
      <c r="B196" s="151" t="s">
        <v>220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19">
        <f t="shared" si="25"/>
        <v>0</v>
      </c>
    </row>
    <row r="197" spans="1:16" hidden="1" x14ac:dyDescent="0.25">
      <c r="A197" s="150" t="s">
        <v>221</v>
      </c>
      <c r="B197" s="151" t="s">
        <v>220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19">
        <f t="shared" si="25"/>
        <v>0</v>
      </c>
    </row>
    <row r="198" spans="1:16" hidden="1" x14ac:dyDescent="0.25">
      <c r="A198" s="150" t="s">
        <v>221</v>
      </c>
      <c r="B198" s="151" t="s">
        <v>220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19">
        <f t="shared" si="25"/>
        <v>0</v>
      </c>
    </row>
    <row r="199" spans="1:16" hidden="1" x14ac:dyDescent="0.25">
      <c r="A199" s="150" t="s">
        <v>221</v>
      </c>
      <c r="B199" s="151" t="s">
        <v>220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19">
        <f t="shared" si="25"/>
        <v>0</v>
      </c>
    </row>
    <row r="200" spans="1:16" hidden="1" x14ac:dyDescent="0.25">
      <c r="A200" s="150" t="s">
        <v>221</v>
      </c>
      <c r="B200" s="151" t="s">
        <v>220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19">
        <f t="shared" si="25"/>
        <v>0</v>
      </c>
    </row>
    <row r="201" spans="1:16" hidden="1" x14ac:dyDescent="0.25">
      <c r="A201" s="150" t="s">
        <v>221</v>
      </c>
      <c r="B201" s="151" t="s">
        <v>220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19">
        <f t="shared" si="25"/>
        <v>0</v>
      </c>
    </row>
    <row r="202" spans="1:16" hidden="1" x14ac:dyDescent="0.25">
      <c r="A202" s="150" t="s">
        <v>221</v>
      </c>
      <c r="B202" s="151" t="s">
        <v>220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19">
        <f t="shared" si="25"/>
        <v>0</v>
      </c>
    </row>
    <row r="203" spans="1:16" hidden="1" x14ac:dyDescent="0.25">
      <c r="A203" s="150" t="s">
        <v>221</v>
      </c>
      <c r="B203" s="151" t="s">
        <v>220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19">
        <f t="shared" si="25"/>
        <v>0</v>
      </c>
    </row>
    <row r="204" spans="1:16" hidden="1" x14ac:dyDescent="0.25">
      <c r="A204" s="150" t="s">
        <v>221</v>
      </c>
      <c r="B204" s="151" t="s">
        <v>220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19">
        <f t="shared" si="25"/>
        <v>0</v>
      </c>
    </row>
    <row r="205" spans="1:16" hidden="1" x14ac:dyDescent="0.25">
      <c r="A205" s="150" t="s">
        <v>221</v>
      </c>
      <c r="B205" s="151" t="s">
        <v>220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19">
        <f t="shared" si="25"/>
        <v>0</v>
      </c>
    </row>
    <row r="206" spans="1:16" hidden="1" x14ac:dyDescent="0.25">
      <c r="A206" s="141">
        <v>26</v>
      </c>
      <c r="B206" s="149" t="s">
        <v>222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19">
        <f t="shared" si="25"/>
        <v>0</v>
      </c>
    </row>
    <row r="207" spans="1:16" hidden="1" x14ac:dyDescent="0.25">
      <c r="A207" s="150" t="s">
        <v>221</v>
      </c>
      <c r="B207" s="151" t="s">
        <v>220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19">
        <f t="shared" si="25"/>
        <v>0</v>
      </c>
    </row>
    <row r="208" spans="1:16" hidden="1" x14ac:dyDescent="0.25">
      <c r="A208" s="150" t="s">
        <v>221</v>
      </c>
      <c r="B208" s="151" t="s">
        <v>220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19">
        <f t="shared" si="25"/>
        <v>0</v>
      </c>
    </row>
    <row r="209" spans="1:16" hidden="1" x14ac:dyDescent="0.25">
      <c r="A209" s="141">
        <v>30</v>
      </c>
      <c r="B209" s="149" t="s">
        <v>223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19">
        <f t="shared" si="25"/>
        <v>0</v>
      </c>
    </row>
    <row r="210" spans="1:16" hidden="1" x14ac:dyDescent="0.25">
      <c r="A210" s="150" t="s">
        <v>221</v>
      </c>
      <c r="B210" s="151" t="s">
        <v>220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19">
        <f t="shared" si="25"/>
        <v>0</v>
      </c>
    </row>
    <row r="211" spans="1:16" hidden="1" x14ac:dyDescent="0.25">
      <c r="A211" s="150" t="s">
        <v>221</v>
      </c>
      <c r="B211" s="151" t="s">
        <v>220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19">
        <f t="shared" si="25"/>
        <v>0</v>
      </c>
    </row>
    <row r="212" spans="1:16" hidden="1" x14ac:dyDescent="0.25">
      <c r="A212" s="150" t="s">
        <v>221</v>
      </c>
      <c r="B212" s="151" t="s">
        <v>220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19">
        <f t="shared" si="25"/>
        <v>0</v>
      </c>
    </row>
    <row r="213" spans="1:16" hidden="1" x14ac:dyDescent="0.25">
      <c r="A213" s="150" t="s">
        <v>221</v>
      </c>
      <c r="B213" s="151" t="s">
        <v>220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19">
        <f t="shared" si="25"/>
        <v>0</v>
      </c>
    </row>
    <row r="214" spans="1:16" hidden="1" x14ac:dyDescent="0.25">
      <c r="A214" s="150" t="s">
        <v>221</v>
      </c>
      <c r="B214" s="151" t="s">
        <v>220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19">
        <f t="shared" si="25"/>
        <v>0</v>
      </c>
    </row>
    <row r="215" spans="1:16" hidden="1" x14ac:dyDescent="0.25">
      <c r="A215" s="150" t="s">
        <v>221</v>
      </c>
      <c r="B215" s="151" t="s">
        <v>220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19">
        <f t="shared" si="25"/>
        <v>0</v>
      </c>
    </row>
    <row r="216" spans="1:16" hidden="1" x14ac:dyDescent="0.25">
      <c r="A216" s="150" t="s">
        <v>221</v>
      </c>
      <c r="B216" s="151" t="s">
        <v>220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19">
        <f t="shared" si="25"/>
        <v>0</v>
      </c>
    </row>
    <row r="217" spans="1:16" hidden="1" x14ac:dyDescent="0.25">
      <c r="A217" s="150" t="s">
        <v>221</v>
      </c>
      <c r="B217" s="151" t="s">
        <v>220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19">
        <f t="shared" si="25"/>
        <v>0</v>
      </c>
    </row>
    <row r="218" spans="1:16" hidden="1" x14ac:dyDescent="0.25">
      <c r="A218" s="150" t="s">
        <v>221</v>
      </c>
      <c r="B218" s="151" t="s">
        <v>220</v>
      </c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19">
        <f t="shared" si="25"/>
        <v>0</v>
      </c>
    </row>
    <row r="219" spans="1:16" hidden="1" x14ac:dyDescent="0.25">
      <c r="A219" s="150" t="s">
        <v>221</v>
      </c>
      <c r="B219" s="151" t="s">
        <v>220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19">
        <f t="shared" si="25"/>
        <v>0</v>
      </c>
    </row>
    <row r="220" spans="1:16" hidden="1" x14ac:dyDescent="0.25">
      <c r="A220" s="150" t="s">
        <v>221</v>
      </c>
      <c r="B220" s="151" t="s">
        <v>220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19">
        <f t="shared" si="25"/>
        <v>0</v>
      </c>
    </row>
    <row r="221" spans="1:16" hidden="1" x14ac:dyDescent="0.25">
      <c r="A221" s="150" t="s">
        <v>221</v>
      </c>
      <c r="B221" s="151" t="s">
        <v>220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19">
        <f t="shared" si="25"/>
        <v>0</v>
      </c>
    </row>
    <row r="222" spans="1:16" hidden="1" x14ac:dyDescent="0.25">
      <c r="A222" s="150" t="s">
        <v>221</v>
      </c>
      <c r="B222" s="151" t="s">
        <v>220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19">
        <f t="shared" si="25"/>
        <v>0</v>
      </c>
    </row>
    <row r="223" spans="1:16" hidden="1" x14ac:dyDescent="0.25">
      <c r="A223" s="150" t="s">
        <v>221</v>
      </c>
      <c r="B223" s="151" t="s">
        <v>220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19">
        <f t="shared" si="25"/>
        <v>0</v>
      </c>
    </row>
    <row r="224" spans="1:16" hidden="1" x14ac:dyDescent="0.25">
      <c r="A224" s="150" t="s">
        <v>221</v>
      </c>
      <c r="B224" s="151" t="s">
        <v>220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19">
        <f t="shared" si="25"/>
        <v>0</v>
      </c>
    </row>
    <row r="225" spans="1:16" hidden="1" x14ac:dyDescent="0.25">
      <c r="A225" s="150" t="s">
        <v>221</v>
      </c>
      <c r="B225" s="151" t="s">
        <v>220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19">
        <f t="shared" si="25"/>
        <v>0</v>
      </c>
    </row>
    <row r="226" spans="1:16" hidden="1" x14ac:dyDescent="0.25">
      <c r="A226" s="150" t="s">
        <v>221</v>
      </c>
      <c r="B226" s="151" t="s">
        <v>220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19">
        <f t="shared" si="25"/>
        <v>0</v>
      </c>
    </row>
    <row r="227" spans="1:16" hidden="1" x14ac:dyDescent="0.25">
      <c r="A227" s="150" t="s">
        <v>221</v>
      </c>
      <c r="B227" s="151" t="s">
        <v>220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19">
        <f t="shared" si="25"/>
        <v>0</v>
      </c>
    </row>
    <row r="228" spans="1:16" hidden="1" x14ac:dyDescent="0.25">
      <c r="A228" s="150" t="s">
        <v>221</v>
      </c>
      <c r="B228" s="151" t="s">
        <v>220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19">
        <f t="shared" si="25"/>
        <v>0</v>
      </c>
    </row>
    <row r="229" spans="1:16" hidden="1" x14ac:dyDescent="0.25">
      <c r="A229" s="141">
        <v>82</v>
      </c>
      <c r="B229" s="149" t="s">
        <v>225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19">
        <f t="shared" si="25"/>
        <v>0</v>
      </c>
    </row>
    <row r="230" spans="1:16" hidden="1" x14ac:dyDescent="0.25">
      <c r="A230" s="141">
        <v>86</v>
      </c>
      <c r="B230" s="149" t="s">
        <v>227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19">
        <f t="shared" si="25"/>
        <v>0</v>
      </c>
    </row>
    <row r="231" spans="1:16" hidden="1" x14ac:dyDescent="0.25">
      <c r="A231" s="141">
        <v>87</v>
      </c>
      <c r="B231" s="149" t="s">
        <v>224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19">
        <f t="shared" si="25"/>
        <v>0</v>
      </c>
    </row>
    <row r="232" spans="1:16" hidden="1" x14ac:dyDescent="0.25">
      <c r="A232" s="141">
        <v>88</v>
      </c>
      <c r="B232" s="149" t="s">
        <v>226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19">
        <f t="shared" si="25"/>
        <v>0</v>
      </c>
    </row>
    <row r="233" spans="1:16" hidden="1" x14ac:dyDescent="0.25">
      <c r="A233" s="141">
        <v>89</v>
      </c>
      <c r="B233" s="149" t="s">
        <v>228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19">
        <f t="shared" si="25"/>
        <v>0</v>
      </c>
    </row>
    <row r="234" spans="1:16" hidden="1" x14ac:dyDescent="0.25">
      <c r="A234" s="162"/>
      <c r="B234" s="161" t="s">
        <v>213</v>
      </c>
      <c r="C234" s="137">
        <f>SUM(C188:C233)</f>
        <v>0</v>
      </c>
      <c r="D234" s="137">
        <f t="shared" ref="D234:O234" si="26">SUM(D188:D233)</f>
        <v>0</v>
      </c>
      <c r="E234" s="137">
        <f t="shared" si="26"/>
        <v>0</v>
      </c>
      <c r="F234" s="137">
        <f t="shared" si="26"/>
        <v>0</v>
      </c>
      <c r="G234" s="137">
        <f t="shared" si="26"/>
        <v>0</v>
      </c>
      <c r="H234" s="137">
        <f t="shared" si="26"/>
        <v>0</v>
      </c>
      <c r="I234" s="137">
        <f t="shared" si="26"/>
        <v>0</v>
      </c>
      <c r="J234" s="137">
        <f t="shared" si="26"/>
        <v>0</v>
      </c>
      <c r="K234" s="137">
        <f t="shared" si="26"/>
        <v>0</v>
      </c>
      <c r="L234" s="137">
        <f t="shared" si="26"/>
        <v>0</v>
      </c>
      <c r="M234" s="137">
        <f t="shared" si="26"/>
        <v>0</v>
      </c>
      <c r="N234" s="137">
        <f t="shared" si="26"/>
        <v>0</v>
      </c>
      <c r="O234" s="137">
        <f t="shared" si="26"/>
        <v>0</v>
      </c>
      <c r="P234" s="138">
        <f>SUM(P188:P233)</f>
        <v>0</v>
      </c>
    </row>
    <row r="235" spans="1:16" hidden="1" x14ac:dyDescent="0.2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pans="1:16" ht="15.75" hidden="1" thickBot="1" x14ac:dyDescent="0.3">
      <c r="B236" s="54" t="s">
        <v>2</v>
      </c>
      <c r="C236" s="129">
        <f>C186-C234</f>
        <v>0</v>
      </c>
      <c r="D236" s="129">
        <f t="shared" ref="D236:O236" si="27">D186-D234</f>
        <v>0</v>
      </c>
      <c r="E236" s="129">
        <f t="shared" si="27"/>
        <v>0</v>
      </c>
      <c r="F236" s="129">
        <f t="shared" si="27"/>
        <v>0</v>
      </c>
      <c r="G236" s="129">
        <f t="shared" si="27"/>
        <v>0</v>
      </c>
      <c r="H236" s="129">
        <f t="shared" si="27"/>
        <v>0</v>
      </c>
      <c r="I236" s="129">
        <f t="shared" si="27"/>
        <v>0</v>
      </c>
      <c r="J236" s="129">
        <f t="shared" si="27"/>
        <v>0</v>
      </c>
      <c r="K236" s="129">
        <f t="shared" si="27"/>
        <v>0</v>
      </c>
      <c r="L236" s="129">
        <f t="shared" si="27"/>
        <v>0</v>
      </c>
      <c r="M236" s="129">
        <f t="shared" si="27"/>
        <v>0</v>
      </c>
      <c r="N236" s="129">
        <f t="shared" si="27"/>
        <v>0</v>
      </c>
      <c r="O236" s="129">
        <f t="shared" si="27"/>
        <v>0</v>
      </c>
      <c r="P236" s="121">
        <f>P186-P234</f>
        <v>0</v>
      </c>
    </row>
    <row r="237" spans="1:16" ht="15.75" hidden="1" thickTop="1" x14ac:dyDescent="0.2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1:16" hidden="1" x14ac:dyDescent="0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1:16" ht="23.25" hidden="1" x14ac:dyDescent="0.35">
      <c r="A239" s="187" t="s">
        <v>233</v>
      </c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</row>
    <row r="240" spans="1:16" s="2" customFormat="1" ht="25.5" hidden="1" x14ac:dyDescent="0.2">
      <c r="A240" s="160"/>
      <c r="B240" s="130"/>
      <c r="C240" s="145">
        <f>C123</f>
        <v>2501</v>
      </c>
      <c r="D240" s="145">
        <f t="shared" ref="D240:O241" si="28">D123</f>
        <v>2507</v>
      </c>
      <c r="E240" s="145" t="str">
        <f t="shared" si="28"/>
        <v>RGL</v>
      </c>
      <c r="F240" s="145" t="str">
        <f t="shared" si="28"/>
        <v>RGL</v>
      </c>
      <c r="G240" s="145" t="str">
        <f t="shared" si="28"/>
        <v>RGL</v>
      </c>
      <c r="H240" s="145" t="str">
        <f t="shared" si="28"/>
        <v>RGL</v>
      </c>
      <c r="I240" s="145" t="str">
        <f t="shared" si="28"/>
        <v>RGL</v>
      </c>
      <c r="J240" s="145" t="str">
        <f t="shared" si="28"/>
        <v>RGL</v>
      </c>
      <c r="K240" s="145" t="str">
        <f t="shared" si="28"/>
        <v>RGL</v>
      </c>
      <c r="L240" s="145" t="str">
        <f t="shared" si="28"/>
        <v>RGL</v>
      </c>
      <c r="M240" s="145" t="str">
        <f t="shared" si="28"/>
        <v>RGL</v>
      </c>
      <c r="N240" s="145" t="str">
        <f t="shared" si="28"/>
        <v>RGL</v>
      </c>
      <c r="O240" s="145" t="str">
        <f t="shared" si="28"/>
        <v>RGL</v>
      </c>
      <c r="P240" s="165" t="s">
        <v>232</v>
      </c>
    </row>
    <row r="241" spans="1:18" ht="26.25" hidden="1" x14ac:dyDescent="0.25">
      <c r="A241" s="124"/>
      <c r="B241" s="131" t="s">
        <v>211</v>
      </c>
      <c r="C241" s="146" t="str">
        <f>C124</f>
        <v>Appropriation Control</v>
      </c>
      <c r="D241" s="146" t="str">
        <f t="shared" si="28"/>
        <v>Highway Fund</v>
      </c>
      <c r="E241" s="146" t="str">
        <f t="shared" si="28"/>
        <v>RGL Name</v>
      </c>
      <c r="F241" s="146" t="str">
        <f t="shared" si="28"/>
        <v>RGL Name</v>
      </c>
      <c r="G241" s="146" t="str">
        <f t="shared" si="28"/>
        <v>RGL Name</v>
      </c>
      <c r="H241" s="146" t="str">
        <f t="shared" si="28"/>
        <v>RGL Name</v>
      </c>
      <c r="I241" s="146" t="str">
        <f t="shared" si="28"/>
        <v>RGL Name</v>
      </c>
      <c r="J241" s="146" t="str">
        <f t="shared" si="28"/>
        <v>RGL Name</v>
      </c>
      <c r="K241" s="146" t="str">
        <f t="shared" si="28"/>
        <v>RGL Name</v>
      </c>
      <c r="L241" s="146" t="str">
        <f t="shared" si="28"/>
        <v>RGL Name</v>
      </c>
      <c r="M241" s="146" t="str">
        <f t="shared" si="28"/>
        <v>RGL Name</v>
      </c>
      <c r="N241" s="146" t="str">
        <f t="shared" si="28"/>
        <v>RGL Name</v>
      </c>
      <c r="O241" s="146" t="str">
        <f t="shared" si="28"/>
        <v>RGL Name</v>
      </c>
      <c r="P241" s="123" t="s">
        <v>230</v>
      </c>
      <c r="Q241" s="163"/>
      <c r="R241" s="117"/>
    </row>
    <row r="242" spans="1:18" hidden="1" x14ac:dyDescent="0.25">
      <c r="A242" s="139" t="s">
        <v>196</v>
      </c>
      <c r="B242" s="140" t="s">
        <v>197</v>
      </c>
      <c r="C242" s="132">
        <f>C125+C183</f>
        <v>2129463</v>
      </c>
      <c r="D242" s="132">
        <f t="shared" ref="D242:O242" si="29">D125+D183</f>
        <v>455955</v>
      </c>
      <c r="E242" s="132">
        <f t="shared" si="29"/>
        <v>0</v>
      </c>
      <c r="F242" s="132">
        <f t="shared" si="29"/>
        <v>0</v>
      </c>
      <c r="G242" s="132">
        <f t="shared" si="29"/>
        <v>0</v>
      </c>
      <c r="H242" s="132">
        <f t="shared" si="29"/>
        <v>0</v>
      </c>
      <c r="I242" s="132">
        <f t="shared" si="29"/>
        <v>0</v>
      </c>
      <c r="J242" s="132">
        <f t="shared" si="29"/>
        <v>0</v>
      </c>
      <c r="K242" s="132">
        <f t="shared" si="29"/>
        <v>0</v>
      </c>
      <c r="L242" s="132">
        <f t="shared" si="29"/>
        <v>0</v>
      </c>
      <c r="M242" s="132">
        <f t="shared" si="29"/>
        <v>0</v>
      </c>
      <c r="N242" s="132">
        <f t="shared" si="29"/>
        <v>0</v>
      </c>
      <c r="O242" s="132">
        <f t="shared" si="29"/>
        <v>0</v>
      </c>
      <c r="P242" s="71">
        <f>SUM(C242:O242)</f>
        <v>2585418</v>
      </c>
      <c r="Q242" s="112"/>
    </row>
    <row r="243" spans="1:18" hidden="1" x14ac:dyDescent="0.25">
      <c r="A243" s="141" t="s">
        <v>196</v>
      </c>
      <c r="B243" s="142" t="s">
        <v>204</v>
      </c>
      <c r="C243" s="133">
        <f t="shared" ref="C243:O244" si="30">C126+C184</f>
        <v>32970373</v>
      </c>
      <c r="D243" s="133">
        <f t="shared" si="30"/>
        <v>7733792</v>
      </c>
      <c r="E243" s="133">
        <f t="shared" si="30"/>
        <v>0</v>
      </c>
      <c r="F243" s="133">
        <f t="shared" si="30"/>
        <v>0</v>
      </c>
      <c r="G243" s="133">
        <f t="shared" si="30"/>
        <v>0</v>
      </c>
      <c r="H243" s="133">
        <f t="shared" si="30"/>
        <v>0</v>
      </c>
      <c r="I243" s="133">
        <f t="shared" si="30"/>
        <v>0</v>
      </c>
      <c r="J243" s="133">
        <f t="shared" si="30"/>
        <v>0</v>
      </c>
      <c r="K243" s="133">
        <f t="shared" si="30"/>
        <v>0</v>
      </c>
      <c r="L243" s="133">
        <f t="shared" si="30"/>
        <v>0</v>
      </c>
      <c r="M243" s="133">
        <f t="shared" si="30"/>
        <v>0</v>
      </c>
      <c r="N243" s="133">
        <f t="shared" si="30"/>
        <v>0</v>
      </c>
      <c r="O243" s="133">
        <f t="shared" si="30"/>
        <v>0</v>
      </c>
      <c r="P243" s="71">
        <f t="shared" ref="P243:P244" si="31">SUM(C243:O243)</f>
        <v>40704165</v>
      </c>
      <c r="Q243" s="112"/>
    </row>
    <row r="244" spans="1:18" hidden="1" x14ac:dyDescent="0.25">
      <c r="A244" s="143" t="s">
        <v>196</v>
      </c>
      <c r="B244" s="144" t="s">
        <v>214</v>
      </c>
      <c r="C244" s="127">
        <f t="shared" si="30"/>
        <v>0</v>
      </c>
      <c r="D244" s="127">
        <f t="shared" si="30"/>
        <v>0</v>
      </c>
      <c r="E244" s="127">
        <f t="shared" si="30"/>
        <v>0</v>
      </c>
      <c r="F244" s="127">
        <f t="shared" si="30"/>
        <v>0</v>
      </c>
      <c r="G244" s="127">
        <f t="shared" si="30"/>
        <v>0</v>
      </c>
      <c r="H244" s="127">
        <f t="shared" si="30"/>
        <v>0</v>
      </c>
      <c r="I244" s="127">
        <f t="shared" si="30"/>
        <v>0</v>
      </c>
      <c r="J244" s="127">
        <f t="shared" si="30"/>
        <v>0</v>
      </c>
      <c r="K244" s="127">
        <f t="shared" si="30"/>
        <v>0</v>
      </c>
      <c r="L244" s="127">
        <f t="shared" si="30"/>
        <v>0</v>
      </c>
      <c r="M244" s="127">
        <f t="shared" si="30"/>
        <v>0</v>
      </c>
      <c r="N244" s="127">
        <f t="shared" si="30"/>
        <v>0</v>
      </c>
      <c r="O244" s="127">
        <f t="shared" si="30"/>
        <v>0</v>
      </c>
      <c r="P244" s="71">
        <f t="shared" si="31"/>
        <v>0</v>
      </c>
    </row>
    <row r="245" spans="1:18" ht="15.75" hidden="1" thickBot="1" x14ac:dyDescent="0.3">
      <c r="A245" s="159"/>
      <c r="B245" s="157" t="s">
        <v>210</v>
      </c>
      <c r="C245" s="152">
        <f>SUM(C242:C244)</f>
        <v>35099836</v>
      </c>
      <c r="D245" s="153">
        <f t="shared" ref="D245:O245" si="32">SUM(D242:D244)</f>
        <v>8189747</v>
      </c>
      <c r="E245" s="153">
        <f t="shared" si="32"/>
        <v>0</v>
      </c>
      <c r="F245" s="153">
        <f t="shared" si="32"/>
        <v>0</v>
      </c>
      <c r="G245" s="153">
        <f t="shared" si="32"/>
        <v>0</v>
      </c>
      <c r="H245" s="153">
        <f t="shared" si="32"/>
        <v>0</v>
      </c>
      <c r="I245" s="153">
        <f t="shared" si="32"/>
        <v>0</v>
      </c>
      <c r="J245" s="153">
        <f t="shared" si="32"/>
        <v>0</v>
      </c>
      <c r="K245" s="153">
        <f t="shared" si="32"/>
        <v>0</v>
      </c>
      <c r="L245" s="153">
        <f t="shared" si="32"/>
        <v>0</v>
      </c>
      <c r="M245" s="153">
        <f t="shared" si="32"/>
        <v>0</v>
      </c>
      <c r="N245" s="153">
        <f t="shared" si="32"/>
        <v>0</v>
      </c>
      <c r="O245" s="153">
        <f t="shared" si="32"/>
        <v>0</v>
      </c>
      <c r="P245" s="154">
        <f>SUM(P242:P244)</f>
        <v>43289583</v>
      </c>
    </row>
    <row r="246" spans="1:18" ht="15.75" hidden="1" thickTop="1" x14ac:dyDescent="0.25">
      <c r="A246" s="135"/>
      <c r="B246" s="136" t="s">
        <v>212</v>
      </c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6"/>
    </row>
    <row r="247" spans="1:18" hidden="1" x14ac:dyDescent="0.25">
      <c r="A247" s="139" t="s">
        <v>14</v>
      </c>
      <c r="B247" s="147" t="s">
        <v>215</v>
      </c>
      <c r="C247" s="148">
        <f t="shared" ref="C247:O262" si="33">C130+C188</f>
        <v>1105567</v>
      </c>
      <c r="D247" s="148">
        <f t="shared" si="33"/>
        <v>237666</v>
      </c>
      <c r="E247" s="148">
        <f t="shared" si="33"/>
        <v>0</v>
      </c>
      <c r="F247" s="148">
        <f t="shared" si="33"/>
        <v>0</v>
      </c>
      <c r="G247" s="148">
        <f t="shared" si="33"/>
        <v>0</v>
      </c>
      <c r="H247" s="148">
        <f t="shared" si="33"/>
        <v>0</v>
      </c>
      <c r="I247" s="148">
        <f t="shared" si="33"/>
        <v>0</v>
      </c>
      <c r="J247" s="148">
        <f t="shared" si="33"/>
        <v>0</v>
      </c>
      <c r="K247" s="148">
        <f t="shared" si="33"/>
        <v>0</v>
      </c>
      <c r="L247" s="148">
        <f t="shared" si="33"/>
        <v>0</v>
      </c>
      <c r="M247" s="148">
        <f t="shared" si="33"/>
        <v>0</v>
      </c>
      <c r="N247" s="148">
        <f t="shared" si="33"/>
        <v>0</v>
      </c>
      <c r="O247" s="148">
        <f t="shared" si="33"/>
        <v>0</v>
      </c>
      <c r="P247" s="119">
        <f>SUM(C247:O247)</f>
        <v>1343233</v>
      </c>
    </row>
    <row r="248" spans="1:18" hidden="1" x14ac:dyDescent="0.25">
      <c r="A248" s="141" t="s">
        <v>198</v>
      </c>
      <c r="B248" s="149" t="s">
        <v>216</v>
      </c>
      <c r="C248" s="133">
        <f t="shared" si="33"/>
        <v>0</v>
      </c>
      <c r="D248" s="133">
        <f t="shared" si="33"/>
        <v>0</v>
      </c>
      <c r="E248" s="133">
        <f t="shared" si="33"/>
        <v>0</v>
      </c>
      <c r="F248" s="133">
        <f t="shared" si="33"/>
        <v>0</v>
      </c>
      <c r="G248" s="133">
        <f t="shared" si="33"/>
        <v>0</v>
      </c>
      <c r="H248" s="133">
        <f t="shared" si="33"/>
        <v>0</v>
      </c>
      <c r="I248" s="133">
        <f t="shared" si="33"/>
        <v>0</v>
      </c>
      <c r="J248" s="133">
        <f t="shared" si="33"/>
        <v>0</v>
      </c>
      <c r="K248" s="133">
        <f t="shared" si="33"/>
        <v>0</v>
      </c>
      <c r="L248" s="133">
        <f t="shared" si="33"/>
        <v>0</v>
      </c>
      <c r="M248" s="133">
        <f t="shared" si="33"/>
        <v>0</v>
      </c>
      <c r="N248" s="133">
        <f t="shared" si="33"/>
        <v>0</v>
      </c>
      <c r="O248" s="133">
        <f t="shared" si="33"/>
        <v>0</v>
      </c>
      <c r="P248" s="119">
        <f t="shared" ref="P248:P292" si="34">SUM(C248:O248)</f>
        <v>0</v>
      </c>
    </row>
    <row r="249" spans="1:18" s="96" customFormat="1" hidden="1" x14ac:dyDescent="0.25">
      <c r="A249" s="141" t="s">
        <v>199</v>
      </c>
      <c r="B249" s="149" t="s">
        <v>217</v>
      </c>
      <c r="C249" s="133">
        <f t="shared" si="33"/>
        <v>12766</v>
      </c>
      <c r="D249" s="133">
        <f t="shared" si="33"/>
        <v>2994</v>
      </c>
      <c r="E249" s="133">
        <f t="shared" si="33"/>
        <v>0</v>
      </c>
      <c r="F249" s="133">
        <f t="shared" si="33"/>
        <v>0</v>
      </c>
      <c r="G249" s="133">
        <f t="shared" si="33"/>
        <v>0</v>
      </c>
      <c r="H249" s="133">
        <f t="shared" si="33"/>
        <v>0</v>
      </c>
      <c r="I249" s="133">
        <f t="shared" si="33"/>
        <v>0</v>
      </c>
      <c r="J249" s="133">
        <f t="shared" si="33"/>
        <v>0</v>
      </c>
      <c r="K249" s="133">
        <f t="shared" si="33"/>
        <v>0</v>
      </c>
      <c r="L249" s="133">
        <f t="shared" si="33"/>
        <v>0</v>
      </c>
      <c r="M249" s="133">
        <f t="shared" si="33"/>
        <v>0</v>
      </c>
      <c r="N249" s="133">
        <f t="shared" si="33"/>
        <v>0</v>
      </c>
      <c r="O249" s="133">
        <f t="shared" si="33"/>
        <v>0</v>
      </c>
      <c r="P249" s="119">
        <f t="shared" si="34"/>
        <v>15760</v>
      </c>
    </row>
    <row r="250" spans="1:18" s="96" customFormat="1" hidden="1" x14ac:dyDescent="0.25">
      <c r="A250" s="141" t="s">
        <v>69</v>
      </c>
      <c r="B250" s="149" t="s">
        <v>218</v>
      </c>
      <c r="C250" s="133">
        <f t="shared" si="33"/>
        <v>110378</v>
      </c>
      <c r="D250" s="133">
        <f t="shared" si="33"/>
        <v>25872</v>
      </c>
      <c r="E250" s="133">
        <f t="shared" si="33"/>
        <v>0</v>
      </c>
      <c r="F250" s="133">
        <f t="shared" si="33"/>
        <v>0</v>
      </c>
      <c r="G250" s="133">
        <f t="shared" si="33"/>
        <v>0</v>
      </c>
      <c r="H250" s="133">
        <f t="shared" si="33"/>
        <v>0</v>
      </c>
      <c r="I250" s="133">
        <f t="shared" si="33"/>
        <v>0</v>
      </c>
      <c r="J250" s="133">
        <f t="shared" si="33"/>
        <v>0</v>
      </c>
      <c r="K250" s="133">
        <f t="shared" si="33"/>
        <v>0</v>
      </c>
      <c r="L250" s="133">
        <f t="shared" si="33"/>
        <v>0</v>
      </c>
      <c r="M250" s="133">
        <f t="shared" si="33"/>
        <v>0</v>
      </c>
      <c r="N250" s="133">
        <f t="shared" si="33"/>
        <v>0</v>
      </c>
      <c r="O250" s="133">
        <f t="shared" si="33"/>
        <v>0</v>
      </c>
      <c r="P250" s="119">
        <f t="shared" si="34"/>
        <v>136250</v>
      </c>
    </row>
    <row r="251" spans="1:18" s="96" customFormat="1" hidden="1" x14ac:dyDescent="0.25">
      <c r="A251" s="141" t="s">
        <v>201</v>
      </c>
      <c r="B251" s="149" t="s">
        <v>219</v>
      </c>
      <c r="C251" s="133">
        <f t="shared" si="33"/>
        <v>24819</v>
      </c>
      <c r="D251" s="133">
        <f t="shared" si="33"/>
        <v>5822</v>
      </c>
      <c r="E251" s="133">
        <f t="shared" si="33"/>
        <v>0</v>
      </c>
      <c r="F251" s="133">
        <f t="shared" si="33"/>
        <v>0</v>
      </c>
      <c r="G251" s="133">
        <f t="shared" si="33"/>
        <v>0</v>
      </c>
      <c r="H251" s="133">
        <f t="shared" si="33"/>
        <v>0</v>
      </c>
      <c r="I251" s="133">
        <f t="shared" si="33"/>
        <v>0</v>
      </c>
      <c r="J251" s="133">
        <f t="shared" si="33"/>
        <v>0</v>
      </c>
      <c r="K251" s="133">
        <f t="shared" si="33"/>
        <v>0</v>
      </c>
      <c r="L251" s="133">
        <f t="shared" si="33"/>
        <v>0</v>
      </c>
      <c r="M251" s="133">
        <f t="shared" si="33"/>
        <v>0</v>
      </c>
      <c r="N251" s="133">
        <f t="shared" si="33"/>
        <v>0</v>
      </c>
      <c r="O251" s="133">
        <f t="shared" si="33"/>
        <v>0</v>
      </c>
      <c r="P251" s="119">
        <f t="shared" si="34"/>
        <v>30641</v>
      </c>
    </row>
    <row r="252" spans="1:18" s="96" customFormat="1" hidden="1" x14ac:dyDescent="0.25">
      <c r="A252" s="150" t="s">
        <v>221</v>
      </c>
      <c r="B252" s="151" t="s">
        <v>220</v>
      </c>
      <c r="C252" s="133">
        <f t="shared" si="33"/>
        <v>27305801</v>
      </c>
      <c r="D252" s="133">
        <f t="shared" si="33"/>
        <v>6405065</v>
      </c>
      <c r="E252" s="133">
        <f t="shared" si="33"/>
        <v>0</v>
      </c>
      <c r="F252" s="133">
        <f t="shared" si="33"/>
        <v>0</v>
      </c>
      <c r="G252" s="133">
        <f t="shared" si="33"/>
        <v>0</v>
      </c>
      <c r="H252" s="133">
        <f t="shared" si="33"/>
        <v>0</v>
      </c>
      <c r="I252" s="133">
        <f t="shared" si="33"/>
        <v>0</v>
      </c>
      <c r="J252" s="133">
        <f t="shared" si="33"/>
        <v>0</v>
      </c>
      <c r="K252" s="133">
        <f t="shared" si="33"/>
        <v>0</v>
      </c>
      <c r="L252" s="133">
        <f t="shared" si="33"/>
        <v>0</v>
      </c>
      <c r="M252" s="133">
        <f t="shared" si="33"/>
        <v>0</v>
      </c>
      <c r="N252" s="133">
        <f t="shared" si="33"/>
        <v>0</v>
      </c>
      <c r="O252" s="133">
        <f t="shared" si="33"/>
        <v>0</v>
      </c>
      <c r="P252" s="119">
        <f t="shared" si="34"/>
        <v>33710866</v>
      </c>
    </row>
    <row r="253" spans="1:18" s="96" customFormat="1" hidden="1" x14ac:dyDescent="0.25">
      <c r="A253" s="150" t="s">
        <v>221</v>
      </c>
      <c r="B253" s="151" t="s">
        <v>220</v>
      </c>
      <c r="C253" s="133">
        <f t="shared" si="33"/>
        <v>92330</v>
      </c>
      <c r="D253" s="133">
        <f t="shared" si="33"/>
        <v>0</v>
      </c>
      <c r="E253" s="133">
        <f t="shared" si="33"/>
        <v>0</v>
      </c>
      <c r="F253" s="133">
        <f t="shared" si="33"/>
        <v>0</v>
      </c>
      <c r="G253" s="133">
        <f t="shared" si="33"/>
        <v>0</v>
      </c>
      <c r="H253" s="133">
        <f t="shared" si="33"/>
        <v>0</v>
      </c>
      <c r="I253" s="133">
        <f t="shared" si="33"/>
        <v>0</v>
      </c>
      <c r="J253" s="133">
        <f t="shared" si="33"/>
        <v>0</v>
      </c>
      <c r="K253" s="133">
        <f t="shared" si="33"/>
        <v>0</v>
      </c>
      <c r="L253" s="133">
        <f t="shared" si="33"/>
        <v>0</v>
      </c>
      <c r="M253" s="133">
        <f t="shared" si="33"/>
        <v>0</v>
      </c>
      <c r="N253" s="133">
        <f t="shared" si="33"/>
        <v>0</v>
      </c>
      <c r="O253" s="133">
        <f t="shared" si="33"/>
        <v>0</v>
      </c>
      <c r="P253" s="119">
        <f t="shared" si="34"/>
        <v>92330</v>
      </c>
    </row>
    <row r="254" spans="1:18" s="96" customFormat="1" hidden="1" x14ac:dyDescent="0.25">
      <c r="A254" s="150" t="s">
        <v>221</v>
      </c>
      <c r="B254" s="151" t="s">
        <v>220</v>
      </c>
      <c r="C254" s="133">
        <f t="shared" si="33"/>
        <v>4455000</v>
      </c>
      <c r="D254" s="133">
        <f t="shared" si="33"/>
        <v>1045000</v>
      </c>
      <c r="E254" s="133">
        <f t="shared" si="33"/>
        <v>0</v>
      </c>
      <c r="F254" s="133">
        <f t="shared" si="33"/>
        <v>0</v>
      </c>
      <c r="G254" s="133">
        <f t="shared" si="33"/>
        <v>0</v>
      </c>
      <c r="H254" s="133">
        <f t="shared" si="33"/>
        <v>0</v>
      </c>
      <c r="I254" s="133">
        <f t="shared" si="33"/>
        <v>0</v>
      </c>
      <c r="J254" s="133">
        <f t="shared" si="33"/>
        <v>0</v>
      </c>
      <c r="K254" s="133">
        <f t="shared" si="33"/>
        <v>0</v>
      </c>
      <c r="L254" s="133">
        <f t="shared" si="33"/>
        <v>0</v>
      </c>
      <c r="M254" s="133">
        <f t="shared" si="33"/>
        <v>0</v>
      </c>
      <c r="N254" s="133">
        <f t="shared" si="33"/>
        <v>0</v>
      </c>
      <c r="O254" s="133">
        <f t="shared" si="33"/>
        <v>0</v>
      </c>
      <c r="P254" s="119">
        <f t="shared" si="34"/>
        <v>5500000</v>
      </c>
    </row>
    <row r="255" spans="1:18" s="96" customFormat="1" hidden="1" x14ac:dyDescent="0.25">
      <c r="A255" s="150" t="s">
        <v>221</v>
      </c>
      <c r="B255" s="151" t="s">
        <v>220</v>
      </c>
      <c r="C255" s="133">
        <f t="shared" si="33"/>
        <v>1938572</v>
      </c>
      <c r="D255" s="133">
        <f t="shared" si="33"/>
        <v>454727</v>
      </c>
      <c r="E255" s="133">
        <f t="shared" si="33"/>
        <v>0</v>
      </c>
      <c r="F255" s="133">
        <f t="shared" si="33"/>
        <v>0</v>
      </c>
      <c r="G255" s="133">
        <f t="shared" si="33"/>
        <v>0</v>
      </c>
      <c r="H255" s="133">
        <f t="shared" si="33"/>
        <v>0</v>
      </c>
      <c r="I255" s="133">
        <f t="shared" si="33"/>
        <v>0</v>
      </c>
      <c r="J255" s="133">
        <f t="shared" si="33"/>
        <v>0</v>
      </c>
      <c r="K255" s="133">
        <f t="shared" si="33"/>
        <v>0</v>
      </c>
      <c r="L255" s="133">
        <f t="shared" si="33"/>
        <v>0</v>
      </c>
      <c r="M255" s="133">
        <f t="shared" si="33"/>
        <v>0</v>
      </c>
      <c r="N255" s="133">
        <f t="shared" si="33"/>
        <v>0</v>
      </c>
      <c r="O255" s="133">
        <f t="shared" si="33"/>
        <v>0</v>
      </c>
      <c r="P255" s="119">
        <f t="shared" si="34"/>
        <v>2393299</v>
      </c>
    </row>
    <row r="256" spans="1:18" s="96" customFormat="1" hidden="1" x14ac:dyDescent="0.25">
      <c r="A256" s="150" t="s">
        <v>221</v>
      </c>
      <c r="B256" s="151" t="s">
        <v>220</v>
      </c>
      <c r="C256" s="133">
        <f t="shared" si="33"/>
        <v>0</v>
      </c>
      <c r="D256" s="133">
        <f t="shared" si="33"/>
        <v>0</v>
      </c>
      <c r="E256" s="133">
        <f t="shared" si="33"/>
        <v>0</v>
      </c>
      <c r="F256" s="133">
        <f t="shared" si="33"/>
        <v>0</v>
      </c>
      <c r="G256" s="133">
        <f t="shared" si="33"/>
        <v>0</v>
      </c>
      <c r="H256" s="133">
        <f t="shared" si="33"/>
        <v>0</v>
      </c>
      <c r="I256" s="133">
        <f t="shared" si="33"/>
        <v>0</v>
      </c>
      <c r="J256" s="133">
        <f t="shared" si="33"/>
        <v>0</v>
      </c>
      <c r="K256" s="133">
        <f t="shared" si="33"/>
        <v>0</v>
      </c>
      <c r="L256" s="133">
        <f t="shared" si="33"/>
        <v>0</v>
      </c>
      <c r="M256" s="133">
        <f t="shared" si="33"/>
        <v>0</v>
      </c>
      <c r="N256" s="133">
        <f t="shared" si="33"/>
        <v>0</v>
      </c>
      <c r="O256" s="133">
        <f t="shared" si="33"/>
        <v>0</v>
      </c>
      <c r="P256" s="119">
        <f t="shared" si="34"/>
        <v>0</v>
      </c>
    </row>
    <row r="257" spans="1:16" s="96" customFormat="1" hidden="1" x14ac:dyDescent="0.25">
      <c r="A257" s="150" t="s">
        <v>221</v>
      </c>
      <c r="B257" s="151" t="s">
        <v>220</v>
      </c>
      <c r="C257" s="133">
        <f t="shared" si="33"/>
        <v>0</v>
      </c>
      <c r="D257" s="133">
        <f t="shared" si="33"/>
        <v>0</v>
      </c>
      <c r="E257" s="133">
        <f t="shared" si="33"/>
        <v>0</v>
      </c>
      <c r="F257" s="133">
        <f t="shared" si="33"/>
        <v>0</v>
      </c>
      <c r="G257" s="133">
        <f t="shared" si="33"/>
        <v>0</v>
      </c>
      <c r="H257" s="133">
        <f t="shared" si="33"/>
        <v>0</v>
      </c>
      <c r="I257" s="133">
        <f t="shared" si="33"/>
        <v>0</v>
      </c>
      <c r="J257" s="133">
        <f t="shared" si="33"/>
        <v>0</v>
      </c>
      <c r="K257" s="133">
        <f t="shared" si="33"/>
        <v>0</v>
      </c>
      <c r="L257" s="133">
        <f t="shared" si="33"/>
        <v>0</v>
      </c>
      <c r="M257" s="133">
        <f t="shared" si="33"/>
        <v>0</v>
      </c>
      <c r="N257" s="133">
        <f t="shared" si="33"/>
        <v>0</v>
      </c>
      <c r="O257" s="133">
        <f t="shared" si="33"/>
        <v>0</v>
      </c>
      <c r="P257" s="119">
        <f t="shared" si="34"/>
        <v>0</v>
      </c>
    </row>
    <row r="258" spans="1:16" s="96" customFormat="1" hidden="1" x14ac:dyDescent="0.25">
      <c r="A258" s="150" t="s">
        <v>221</v>
      </c>
      <c r="B258" s="151" t="s">
        <v>220</v>
      </c>
      <c r="C258" s="133">
        <f t="shared" si="33"/>
        <v>0</v>
      </c>
      <c r="D258" s="133">
        <f t="shared" si="33"/>
        <v>0</v>
      </c>
      <c r="E258" s="133">
        <f t="shared" si="33"/>
        <v>0</v>
      </c>
      <c r="F258" s="133">
        <f t="shared" si="33"/>
        <v>0</v>
      </c>
      <c r="G258" s="133">
        <f t="shared" si="33"/>
        <v>0</v>
      </c>
      <c r="H258" s="133">
        <f t="shared" si="33"/>
        <v>0</v>
      </c>
      <c r="I258" s="133">
        <f t="shared" si="33"/>
        <v>0</v>
      </c>
      <c r="J258" s="133">
        <f t="shared" si="33"/>
        <v>0</v>
      </c>
      <c r="K258" s="133">
        <f t="shared" si="33"/>
        <v>0</v>
      </c>
      <c r="L258" s="133">
        <f t="shared" si="33"/>
        <v>0</v>
      </c>
      <c r="M258" s="133">
        <f t="shared" si="33"/>
        <v>0</v>
      </c>
      <c r="N258" s="133">
        <f t="shared" si="33"/>
        <v>0</v>
      </c>
      <c r="O258" s="133">
        <f t="shared" si="33"/>
        <v>0</v>
      </c>
      <c r="P258" s="119">
        <f t="shared" si="34"/>
        <v>0</v>
      </c>
    </row>
    <row r="259" spans="1:16" s="96" customFormat="1" hidden="1" x14ac:dyDescent="0.25">
      <c r="A259" s="150" t="s">
        <v>221</v>
      </c>
      <c r="B259" s="151" t="s">
        <v>220</v>
      </c>
      <c r="C259" s="133">
        <f t="shared" si="33"/>
        <v>0</v>
      </c>
      <c r="D259" s="133">
        <f t="shared" si="33"/>
        <v>0</v>
      </c>
      <c r="E259" s="133">
        <f t="shared" si="33"/>
        <v>0</v>
      </c>
      <c r="F259" s="133">
        <f t="shared" si="33"/>
        <v>0</v>
      </c>
      <c r="G259" s="133">
        <f t="shared" si="33"/>
        <v>0</v>
      </c>
      <c r="H259" s="133">
        <f t="shared" si="33"/>
        <v>0</v>
      </c>
      <c r="I259" s="133">
        <f t="shared" si="33"/>
        <v>0</v>
      </c>
      <c r="J259" s="133">
        <f t="shared" si="33"/>
        <v>0</v>
      </c>
      <c r="K259" s="133">
        <f t="shared" si="33"/>
        <v>0</v>
      </c>
      <c r="L259" s="133">
        <f t="shared" si="33"/>
        <v>0</v>
      </c>
      <c r="M259" s="133">
        <f t="shared" si="33"/>
        <v>0</v>
      </c>
      <c r="N259" s="133">
        <f t="shared" si="33"/>
        <v>0</v>
      </c>
      <c r="O259" s="133">
        <f t="shared" si="33"/>
        <v>0</v>
      </c>
      <c r="P259" s="119">
        <f t="shared" si="34"/>
        <v>0</v>
      </c>
    </row>
    <row r="260" spans="1:16" s="96" customFormat="1" hidden="1" x14ac:dyDescent="0.25">
      <c r="A260" s="150" t="s">
        <v>221</v>
      </c>
      <c r="B260" s="151" t="s">
        <v>220</v>
      </c>
      <c r="C260" s="133">
        <f t="shared" si="33"/>
        <v>0</v>
      </c>
      <c r="D260" s="133">
        <f t="shared" si="33"/>
        <v>0</v>
      </c>
      <c r="E260" s="133">
        <f t="shared" si="33"/>
        <v>0</v>
      </c>
      <c r="F260" s="133">
        <f t="shared" si="33"/>
        <v>0</v>
      </c>
      <c r="G260" s="133">
        <f t="shared" si="33"/>
        <v>0</v>
      </c>
      <c r="H260" s="133">
        <f t="shared" si="33"/>
        <v>0</v>
      </c>
      <c r="I260" s="133">
        <f t="shared" si="33"/>
        <v>0</v>
      </c>
      <c r="J260" s="133">
        <f t="shared" si="33"/>
        <v>0</v>
      </c>
      <c r="K260" s="133">
        <f t="shared" si="33"/>
        <v>0</v>
      </c>
      <c r="L260" s="133">
        <f t="shared" si="33"/>
        <v>0</v>
      </c>
      <c r="M260" s="133">
        <f t="shared" si="33"/>
        <v>0</v>
      </c>
      <c r="N260" s="133">
        <f t="shared" si="33"/>
        <v>0</v>
      </c>
      <c r="O260" s="133">
        <f t="shared" si="33"/>
        <v>0</v>
      </c>
      <c r="P260" s="119">
        <f t="shared" si="34"/>
        <v>0</v>
      </c>
    </row>
    <row r="261" spans="1:16" hidden="1" x14ac:dyDescent="0.25">
      <c r="A261" s="150" t="s">
        <v>221</v>
      </c>
      <c r="B261" s="151" t="s">
        <v>220</v>
      </c>
      <c r="C261" s="133">
        <f t="shared" si="33"/>
        <v>0</v>
      </c>
      <c r="D261" s="133">
        <f t="shared" si="33"/>
        <v>0</v>
      </c>
      <c r="E261" s="133">
        <f t="shared" si="33"/>
        <v>0</v>
      </c>
      <c r="F261" s="133">
        <f t="shared" si="33"/>
        <v>0</v>
      </c>
      <c r="G261" s="133">
        <f t="shared" si="33"/>
        <v>0</v>
      </c>
      <c r="H261" s="133">
        <f t="shared" si="33"/>
        <v>0</v>
      </c>
      <c r="I261" s="133">
        <f t="shared" si="33"/>
        <v>0</v>
      </c>
      <c r="J261" s="133">
        <f t="shared" si="33"/>
        <v>0</v>
      </c>
      <c r="K261" s="133">
        <f t="shared" si="33"/>
        <v>0</v>
      </c>
      <c r="L261" s="133">
        <f t="shared" si="33"/>
        <v>0</v>
      </c>
      <c r="M261" s="133">
        <f t="shared" si="33"/>
        <v>0</v>
      </c>
      <c r="N261" s="133">
        <f t="shared" si="33"/>
        <v>0</v>
      </c>
      <c r="O261" s="133">
        <f t="shared" si="33"/>
        <v>0</v>
      </c>
      <c r="P261" s="119">
        <f t="shared" si="34"/>
        <v>0</v>
      </c>
    </row>
    <row r="262" spans="1:16" hidden="1" x14ac:dyDescent="0.25">
      <c r="A262" s="150" t="s">
        <v>221</v>
      </c>
      <c r="B262" s="151" t="s">
        <v>220</v>
      </c>
      <c r="C262" s="133">
        <f t="shared" si="33"/>
        <v>0</v>
      </c>
      <c r="D262" s="133">
        <f t="shared" si="33"/>
        <v>0</v>
      </c>
      <c r="E262" s="133">
        <f t="shared" si="33"/>
        <v>0</v>
      </c>
      <c r="F262" s="133">
        <f t="shared" si="33"/>
        <v>0</v>
      </c>
      <c r="G262" s="133">
        <f t="shared" si="33"/>
        <v>0</v>
      </c>
      <c r="H262" s="133">
        <f t="shared" si="33"/>
        <v>0</v>
      </c>
      <c r="I262" s="133">
        <f t="shared" si="33"/>
        <v>0</v>
      </c>
      <c r="J262" s="133">
        <f t="shared" si="33"/>
        <v>0</v>
      </c>
      <c r="K262" s="133">
        <f t="shared" si="33"/>
        <v>0</v>
      </c>
      <c r="L262" s="133">
        <f t="shared" si="33"/>
        <v>0</v>
      </c>
      <c r="M262" s="133">
        <f t="shared" si="33"/>
        <v>0</v>
      </c>
      <c r="N262" s="133">
        <f t="shared" si="33"/>
        <v>0</v>
      </c>
      <c r="O262" s="133">
        <f t="shared" si="33"/>
        <v>0</v>
      </c>
      <c r="P262" s="119">
        <f t="shared" si="34"/>
        <v>0</v>
      </c>
    </row>
    <row r="263" spans="1:16" hidden="1" x14ac:dyDescent="0.25">
      <c r="A263" s="150" t="s">
        <v>221</v>
      </c>
      <c r="B263" s="151" t="s">
        <v>220</v>
      </c>
      <c r="C263" s="133">
        <f t="shared" ref="C263:O278" si="35">C146+C204</f>
        <v>0</v>
      </c>
      <c r="D263" s="133">
        <f t="shared" si="35"/>
        <v>0</v>
      </c>
      <c r="E263" s="133">
        <f t="shared" si="35"/>
        <v>0</v>
      </c>
      <c r="F263" s="133">
        <f t="shared" si="35"/>
        <v>0</v>
      </c>
      <c r="G263" s="133">
        <f t="shared" si="35"/>
        <v>0</v>
      </c>
      <c r="H263" s="133">
        <f t="shared" si="35"/>
        <v>0</v>
      </c>
      <c r="I263" s="133">
        <f t="shared" si="35"/>
        <v>0</v>
      </c>
      <c r="J263" s="133">
        <f t="shared" si="35"/>
        <v>0</v>
      </c>
      <c r="K263" s="133">
        <f t="shared" si="35"/>
        <v>0</v>
      </c>
      <c r="L263" s="133">
        <f t="shared" si="35"/>
        <v>0</v>
      </c>
      <c r="M263" s="133">
        <f t="shared" si="35"/>
        <v>0</v>
      </c>
      <c r="N263" s="133">
        <f t="shared" si="35"/>
        <v>0</v>
      </c>
      <c r="O263" s="133">
        <f t="shared" si="35"/>
        <v>0</v>
      </c>
      <c r="P263" s="119">
        <f t="shared" si="34"/>
        <v>0</v>
      </c>
    </row>
    <row r="264" spans="1:16" hidden="1" x14ac:dyDescent="0.25">
      <c r="A264" s="150" t="s">
        <v>221</v>
      </c>
      <c r="B264" s="151" t="s">
        <v>220</v>
      </c>
      <c r="C264" s="133">
        <f t="shared" si="35"/>
        <v>0</v>
      </c>
      <c r="D264" s="133">
        <f t="shared" si="35"/>
        <v>0</v>
      </c>
      <c r="E264" s="133">
        <f t="shared" si="35"/>
        <v>0</v>
      </c>
      <c r="F264" s="133">
        <f t="shared" si="35"/>
        <v>0</v>
      </c>
      <c r="G264" s="133">
        <f t="shared" si="35"/>
        <v>0</v>
      </c>
      <c r="H264" s="133">
        <f t="shared" si="35"/>
        <v>0</v>
      </c>
      <c r="I264" s="133">
        <f t="shared" si="35"/>
        <v>0</v>
      </c>
      <c r="J264" s="133">
        <f t="shared" si="35"/>
        <v>0</v>
      </c>
      <c r="K264" s="133">
        <f t="shared" si="35"/>
        <v>0</v>
      </c>
      <c r="L264" s="133">
        <f t="shared" si="35"/>
        <v>0</v>
      </c>
      <c r="M264" s="133">
        <f t="shared" si="35"/>
        <v>0</v>
      </c>
      <c r="N264" s="133">
        <f t="shared" si="35"/>
        <v>0</v>
      </c>
      <c r="O264" s="133">
        <f t="shared" si="35"/>
        <v>0</v>
      </c>
      <c r="P264" s="119">
        <f t="shared" si="34"/>
        <v>0</v>
      </c>
    </row>
    <row r="265" spans="1:16" s="96" customFormat="1" hidden="1" x14ac:dyDescent="0.25">
      <c r="A265" s="141">
        <v>26</v>
      </c>
      <c r="B265" s="149" t="s">
        <v>222</v>
      </c>
      <c r="C265" s="133">
        <f t="shared" si="35"/>
        <v>15228</v>
      </c>
      <c r="D265" s="133">
        <f t="shared" si="35"/>
        <v>3487</v>
      </c>
      <c r="E265" s="133">
        <f t="shared" si="35"/>
        <v>0</v>
      </c>
      <c r="F265" s="133">
        <f t="shared" si="35"/>
        <v>0</v>
      </c>
      <c r="G265" s="133">
        <f t="shared" si="35"/>
        <v>0</v>
      </c>
      <c r="H265" s="133">
        <f t="shared" si="35"/>
        <v>0</v>
      </c>
      <c r="I265" s="133">
        <f t="shared" si="35"/>
        <v>0</v>
      </c>
      <c r="J265" s="133">
        <f t="shared" si="35"/>
        <v>0</v>
      </c>
      <c r="K265" s="133">
        <f t="shared" si="35"/>
        <v>0</v>
      </c>
      <c r="L265" s="133">
        <f t="shared" si="35"/>
        <v>0</v>
      </c>
      <c r="M265" s="133">
        <f t="shared" si="35"/>
        <v>0</v>
      </c>
      <c r="N265" s="133">
        <f t="shared" si="35"/>
        <v>0</v>
      </c>
      <c r="O265" s="133">
        <f t="shared" si="35"/>
        <v>0</v>
      </c>
      <c r="P265" s="119">
        <f t="shared" si="34"/>
        <v>18715</v>
      </c>
    </row>
    <row r="266" spans="1:16" hidden="1" x14ac:dyDescent="0.25">
      <c r="A266" s="150" t="s">
        <v>221</v>
      </c>
      <c r="B266" s="151" t="s">
        <v>220</v>
      </c>
      <c r="C266" s="133">
        <f t="shared" si="35"/>
        <v>0</v>
      </c>
      <c r="D266" s="133">
        <f t="shared" si="35"/>
        <v>0</v>
      </c>
      <c r="E266" s="133">
        <f t="shared" si="35"/>
        <v>0</v>
      </c>
      <c r="F266" s="133">
        <f t="shared" si="35"/>
        <v>0</v>
      </c>
      <c r="G266" s="133">
        <f t="shared" si="35"/>
        <v>0</v>
      </c>
      <c r="H266" s="133">
        <f t="shared" si="35"/>
        <v>0</v>
      </c>
      <c r="I266" s="133">
        <f t="shared" si="35"/>
        <v>0</v>
      </c>
      <c r="J266" s="133">
        <f t="shared" si="35"/>
        <v>0</v>
      </c>
      <c r="K266" s="133">
        <f t="shared" si="35"/>
        <v>0</v>
      </c>
      <c r="L266" s="133">
        <f t="shared" si="35"/>
        <v>0</v>
      </c>
      <c r="M266" s="133">
        <f t="shared" si="35"/>
        <v>0</v>
      </c>
      <c r="N266" s="133">
        <f t="shared" si="35"/>
        <v>0</v>
      </c>
      <c r="O266" s="133">
        <f t="shared" si="35"/>
        <v>0</v>
      </c>
      <c r="P266" s="119">
        <f t="shared" si="34"/>
        <v>0</v>
      </c>
    </row>
    <row r="267" spans="1:16" hidden="1" x14ac:dyDescent="0.25">
      <c r="A267" s="150" t="s">
        <v>221</v>
      </c>
      <c r="B267" s="151" t="s">
        <v>220</v>
      </c>
      <c r="C267" s="133">
        <f t="shared" si="35"/>
        <v>0</v>
      </c>
      <c r="D267" s="133">
        <f t="shared" si="35"/>
        <v>0</v>
      </c>
      <c r="E267" s="133">
        <f t="shared" si="35"/>
        <v>0</v>
      </c>
      <c r="F267" s="133">
        <f t="shared" si="35"/>
        <v>0</v>
      </c>
      <c r="G267" s="133">
        <f t="shared" si="35"/>
        <v>0</v>
      </c>
      <c r="H267" s="133">
        <f t="shared" si="35"/>
        <v>0</v>
      </c>
      <c r="I267" s="133">
        <f t="shared" si="35"/>
        <v>0</v>
      </c>
      <c r="J267" s="133">
        <f t="shared" si="35"/>
        <v>0</v>
      </c>
      <c r="K267" s="133">
        <f t="shared" si="35"/>
        <v>0</v>
      </c>
      <c r="L267" s="133">
        <f t="shared" si="35"/>
        <v>0</v>
      </c>
      <c r="M267" s="133">
        <f t="shared" si="35"/>
        <v>0</v>
      </c>
      <c r="N267" s="133">
        <f t="shared" si="35"/>
        <v>0</v>
      </c>
      <c r="O267" s="133">
        <f t="shared" si="35"/>
        <v>0</v>
      </c>
      <c r="P267" s="119">
        <f t="shared" si="34"/>
        <v>0</v>
      </c>
    </row>
    <row r="268" spans="1:16" s="96" customFormat="1" hidden="1" x14ac:dyDescent="0.25">
      <c r="A268" s="141">
        <v>30</v>
      </c>
      <c r="B268" s="149" t="s">
        <v>223</v>
      </c>
      <c r="C268" s="133">
        <f t="shared" si="35"/>
        <v>5766</v>
      </c>
      <c r="D268" s="133">
        <f t="shared" si="35"/>
        <v>1353</v>
      </c>
      <c r="E268" s="133">
        <f t="shared" si="35"/>
        <v>0</v>
      </c>
      <c r="F268" s="133">
        <f t="shared" si="35"/>
        <v>0</v>
      </c>
      <c r="G268" s="133">
        <f t="shared" si="35"/>
        <v>0</v>
      </c>
      <c r="H268" s="133">
        <f t="shared" si="35"/>
        <v>0</v>
      </c>
      <c r="I268" s="133">
        <f t="shared" si="35"/>
        <v>0</v>
      </c>
      <c r="J268" s="133">
        <f t="shared" si="35"/>
        <v>0</v>
      </c>
      <c r="K268" s="133">
        <f t="shared" si="35"/>
        <v>0</v>
      </c>
      <c r="L268" s="133">
        <f t="shared" si="35"/>
        <v>0</v>
      </c>
      <c r="M268" s="133">
        <f t="shared" si="35"/>
        <v>0</v>
      </c>
      <c r="N268" s="133">
        <f t="shared" si="35"/>
        <v>0</v>
      </c>
      <c r="O268" s="133">
        <f t="shared" si="35"/>
        <v>0</v>
      </c>
      <c r="P268" s="119">
        <f t="shared" si="34"/>
        <v>7119</v>
      </c>
    </row>
    <row r="269" spans="1:16" s="96" customFormat="1" hidden="1" x14ac:dyDescent="0.25">
      <c r="A269" s="150" t="s">
        <v>221</v>
      </c>
      <c r="B269" s="151" t="s">
        <v>220</v>
      </c>
      <c r="C269" s="133">
        <f t="shared" si="35"/>
        <v>0</v>
      </c>
      <c r="D269" s="133">
        <f t="shared" si="35"/>
        <v>0</v>
      </c>
      <c r="E269" s="133">
        <f t="shared" si="35"/>
        <v>0</v>
      </c>
      <c r="F269" s="133">
        <f t="shared" si="35"/>
        <v>0</v>
      </c>
      <c r="G269" s="133">
        <f t="shared" si="35"/>
        <v>0</v>
      </c>
      <c r="H269" s="133">
        <f t="shared" si="35"/>
        <v>0</v>
      </c>
      <c r="I269" s="133">
        <f t="shared" si="35"/>
        <v>0</v>
      </c>
      <c r="J269" s="133">
        <f t="shared" si="35"/>
        <v>0</v>
      </c>
      <c r="K269" s="133">
        <f t="shared" si="35"/>
        <v>0</v>
      </c>
      <c r="L269" s="133">
        <f t="shared" si="35"/>
        <v>0</v>
      </c>
      <c r="M269" s="133">
        <f t="shared" si="35"/>
        <v>0</v>
      </c>
      <c r="N269" s="133">
        <f t="shared" si="35"/>
        <v>0</v>
      </c>
      <c r="O269" s="133">
        <f t="shared" si="35"/>
        <v>0</v>
      </c>
      <c r="P269" s="119">
        <f t="shared" si="34"/>
        <v>0</v>
      </c>
    </row>
    <row r="270" spans="1:16" hidden="1" x14ac:dyDescent="0.25">
      <c r="A270" s="150" t="s">
        <v>221</v>
      </c>
      <c r="B270" s="151" t="s">
        <v>220</v>
      </c>
      <c r="C270" s="133">
        <f t="shared" si="35"/>
        <v>0</v>
      </c>
      <c r="D270" s="133">
        <f t="shared" si="35"/>
        <v>0</v>
      </c>
      <c r="E270" s="133">
        <f t="shared" si="35"/>
        <v>0</v>
      </c>
      <c r="F270" s="133">
        <f t="shared" si="35"/>
        <v>0</v>
      </c>
      <c r="G270" s="133">
        <f t="shared" si="35"/>
        <v>0</v>
      </c>
      <c r="H270" s="133">
        <f t="shared" si="35"/>
        <v>0</v>
      </c>
      <c r="I270" s="133">
        <f t="shared" si="35"/>
        <v>0</v>
      </c>
      <c r="J270" s="133">
        <f t="shared" si="35"/>
        <v>0</v>
      </c>
      <c r="K270" s="133">
        <f t="shared" si="35"/>
        <v>0</v>
      </c>
      <c r="L270" s="133">
        <f t="shared" si="35"/>
        <v>0</v>
      </c>
      <c r="M270" s="133">
        <f t="shared" si="35"/>
        <v>0</v>
      </c>
      <c r="N270" s="133">
        <f t="shared" si="35"/>
        <v>0</v>
      </c>
      <c r="O270" s="133">
        <f t="shared" si="35"/>
        <v>0</v>
      </c>
      <c r="P270" s="119">
        <f t="shared" si="34"/>
        <v>0</v>
      </c>
    </row>
    <row r="271" spans="1:16" s="96" customFormat="1" hidden="1" x14ac:dyDescent="0.25">
      <c r="A271" s="150" t="s">
        <v>221</v>
      </c>
      <c r="B271" s="151" t="s">
        <v>220</v>
      </c>
      <c r="C271" s="133">
        <f t="shared" si="35"/>
        <v>0</v>
      </c>
      <c r="D271" s="133">
        <f t="shared" si="35"/>
        <v>0</v>
      </c>
      <c r="E271" s="133">
        <f t="shared" si="35"/>
        <v>0</v>
      </c>
      <c r="F271" s="133">
        <f t="shared" si="35"/>
        <v>0</v>
      </c>
      <c r="G271" s="133">
        <f t="shared" si="35"/>
        <v>0</v>
      </c>
      <c r="H271" s="133">
        <f t="shared" si="35"/>
        <v>0</v>
      </c>
      <c r="I271" s="133">
        <f t="shared" si="35"/>
        <v>0</v>
      </c>
      <c r="J271" s="133">
        <f t="shared" si="35"/>
        <v>0</v>
      </c>
      <c r="K271" s="133">
        <f t="shared" si="35"/>
        <v>0</v>
      </c>
      <c r="L271" s="133">
        <f t="shared" si="35"/>
        <v>0</v>
      </c>
      <c r="M271" s="133">
        <f t="shared" si="35"/>
        <v>0</v>
      </c>
      <c r="N271" s="133">
        <f t="shared" si="35"/>
        <v>0</v>
      </c>
      <c r="O271" s="133">
        <f t="shared" si="35"/>
        <v>0</v>
      </c>
      <c r="P271" s="119">
        <f t="shared" si="34"/>
        <v>0</v>
      </c>
    </row>
    <row r="272" spans="1:16" s="96" customFormat="1" hidden="1" x14ac:dyDescent="0.25">
      <c r="A272" s="150" t="s">
        <v>221</v>
      </c>
      <c r="B272" s="151" t="s">
        <v>220</v>
      </c>
      <c r="C272" s="133">
        <f t="shared" si="35"/>
        <v>0</v>
      </c>
      <c r="D272" s="133">
        <f t="shared" si="35"/>
        <v>0</v>
      </c>
      <c r="E272" s="133">
        <f t="shared" si="35"/>
        <v>0</v>
      </c>
      <c r="F272" s="133">
        <f t="shared" si="35"/>
        <v>0</v>
      </c>
      <c r="G272" s="133">
        <f t="shared" si="35"/>
        <v>0</v>
      </c>
      <c r="H272" s="133">
        <f t="shared" si="35"/>
        <v>0</v>
      </c>
      <c r="I272" s="133">
        <f t="shared" si="35"/>
        <v>0</v>
      </c>
      <c r="J272" s="133">
        <f t="shared" si="35"/>
        <v>0</v>
      </c>
      <c r="K272" s="133">
        <f t="shared" si="35"/>
        <v>0</v>
      </c>
      <c r="L272" s="133">
        <f t="shared" si="35"/>
        <v>0</v>
      </c>
      <c r="M272" s="133">
        <f t="shared" si="35"/>
        <v>0</v>
      </c>
      <c r="N272" s="133">
        <f t="shared" si="35"/>
        <v>0</v>
      </c>
      <c r="O272" s="133">
        <f t="shared" si="35"/>
        <v>0</v>
      </c>
      <c r="P272" s="119">
        <f t="shared" si="34"/>
        <v>0</v>
      </c>
    </row>
    <row r="273" spans="1:16" s="96" customFormat="1" hidden="1" x14ac:dyDescent="0.25">
      <c r="A273" s="150" t="s">
        <v>221</v>
      </c>
      <c r="B273" s="151" t="s">
        <v>220</v>
      </c>
      <c r="C273" s="133">
        <f t="shared" si="35"/>
        <v>0</v>
      </c>
      <c r="D273" s="133">
        <f t="shared" si="35"/>
        <v>0</v>
      </c>
      <c r="E273" s="133">
        <f t="shared" si="35"/>
        <v>0</v>
      </c>
      <c r="F273" s="133">
        <f t="shared" si="35"/>
        <v>0</v>
      </c>
      <c r="G273" s="133">
        <f t="shared" si="35"/>
        <v>0</v>
      </c>
      <c r="H273" s="133">
        <f t="shared" si="35"/>
        <v>0</v>
      </c>
      <c r="I273" s="133">
        <f t="shared" si="35"/>
        <v>0</v>
      </c>
      <c r="J273" s="133">
        <f t="shared" si="35"/>
        <v>0</v>
      </c>
      <c r="K273" s="133">
        <f t="shared" si="35"/>
        <v>0</v>
      </c>
      <c r="L273" s="133">
        <f t="shared" si="35"/>
        <v>0</v>
      </c>
      <c r="M273" s="133">
        <f t="shared" si="35"/>
        <v>0</v>
      </c>
      <c r="N273" s="133">
        <f t="shared" si="35"/>
        <v>0</v>
      </c>
      <c r="O273" s="133">
        <f t="shared" si="35"/>
        <v>0</v>
      </c>
      <c r="P273" s="119">
        <f t="shared" si="34"/>
        <v>0</v>
      </c>
    </row>
    <row r="274" spans="1:16" s="96" customFormat="1" hidden="1" x14ac:dyDescent="0.25">
      <c r="A274" s="150" t="s">
        <v>221</v>
      </c>
      <c r="B274" s="151" t="s">
        <v>220</v>
      </c>
      <c r="C274" s="133">
        <f t="shared" si="35"/>
        <v>0</v>
      </c>
      <c r="D274" s="133">
        <f t="shared" si="35"/>
        <v>0</v>
      </c>
      <c r="E274" s="133">
        <f t="shared" si="35"/>
        <v>0</v>
      </c>
      <c r="F274" s="133">
        <f t="shared" si="35"/>
        <v>0</v>
      </c>
      <c r="G274" s="133">
        <f t="shared" si="35"/>
        <v>0</v>
      </c>
      <c r="H274" s="133">
        <f t="shared" si="35"/>
        <v>0</v>
      </c>
      <c r="I274" s="133">
        <f t="shared" si="35"/>
        <v>0</v>
      </c>
      <c r="J274" s="133">
        <f t="shared" si="35"/>
        <v>0</v>
      </c>
      <c r="K274" s="133">
        <f t="shared" si="35"/>
        <v>0</v>
      </c>
      <c r="L274" s="133">
        <f t="shared" si="35"/>
        <v>0</v>
      </c>
      <c r="M274" s="133">
        <f t="shared" si="35"/>
        <v>0</v>
      </c>
      <c r="N274" s="133">
        <f t="shared" si="35"/>
        <v>0</v>
      </c>
      <c r="O274" s="133">
        <f t="shared" si="35"/>
        <v>0</v>
      </c>
      <c r="P274" s="119">
        <f t="shared" si="34"/>
        <v>0</v>
      </c>
    </row>
    <row r="275" spans="1:16" s="96" customFormat="1" hidden="1" x14ac:dyDescent="0.25">
      <c r="A275" s="150" t="s">
        <v>221</v>
      </c>
      <c r="B275" s="151" t="s">
        <v>220</v>
      </c>
      <c r="C275" s="133">
        <f t="shared" si="35"/>
        <v>0</v>
      </c>
      <c r="D275" s="133">
        <f t="shared" si="35"/>
        <v>0</v>
      </c>
      <c r="E275" s="133">
        <f t="shared" si="35"/>
        <v>0</v>
      </c>
      <c r="F275" s="133">
        <f t="shared" si="35"/>
        <v>0</v>
      </c>
      <c r="G275" s="133">
        <f t="shared" si="35"/>
        <v>0</v>
      </c>
      <c r="H275" s="133">
        <f t="shared" si="35"/>
        <v>0</v>
      </c>
      <c r="I275" s="133">
        <f t="shared" si="35"/>
        <v>0</v>
      </c>
      <c r="J275" s="133">
        <f t="shared" si="35"/>
        <v>0</v>
      </c>
      <c r="K275" s="133">
        <f t="shared" si="35"/>
        <v>0</v>
      </c>
      <c r="L275" s="133">
        <f t="shared" si="35"/>
        <v>0</v>
      </c>
      <c r="M275" s="133">
        <f t="shared" si="35"/>
        <v>0</v>
      </c>
      <c r="N275" s="133">
        <f t="shared" si="35"/>
        <v>0</v>
      </c>
      <c r="O275" s="133">
        <f t="shared" si="35"/>
        <v>0</v>
      </c>
      <c r="P275" s="119">
        <f t="shared" si="34"/>
        <v>0</v>
      </c>
    </row>
    <row r="276" spans="1:16" s="96" customFormat="1" hidden="1" x14ac:dyDescent="0.25">
      <c r="A276" s="150" t="s">
        <v>221</v>
      </c>
      <c r="B276" s="151" t="s">
        <v>220</v>
      </c>
      <c r="C276" s="133">
        <f t="shared" si="35"/>
        <v>0</v>
      </c>
      <c r="D276" s="133">
        <f t="shared" si="35"/>
        <v>0</v>
      </c>
      <c r="E276" s="133">
        <f t="shared" si="35"/>
        <v>0</v>
      </c>
      <c r="F276" s="133">
        <f t="shared" si="35"/>
        <v>0</v>
      </c>
      <c r="G276" s="133">
        <f t="shared" si="35"/>
        <v>0</v>
      </c>
      <c r="H276" s="133">
        <f t="shared" si="35"/>
        <v>0</v>
      </c>
      <c r="I276" s="133">
        <f t="shared" si="35"/>
        <v>0</v>
      </c>
      <c r="J276" s="133">
        <f t="shared" si="35"/>
        <v>0</v>
      </c>
      <c r="K276" s="133">
        <f t="shared" si="35"/>
        <v>0</v>
      </c>
      <c r="L276" s="133">
        <f t="shared" si="35"/>
        <v>0</v>
      </c>
      <c r="M276" s="133">
        <f t="shared" si="35"/>
        <v>0</v>
      </c>
      <c r="N276" s="133">
        <f t="shared" si="35"/>
        <v>0</v>
      </c>
      <c r="O276" s="133">
        <f t="shared" si="35"/>
        <v>0</v>
      </c>
      <c r="P276" s="119">
        <f t="shared" si="34"/>
        <v>0</v>
      </c>
    </row>
    <row r="277" spans="1:16" hidden="1" x14ac:dyDescent="0.25">
      <c r="A277" s="150" t="s">
        <v>221</v>
      </c>
      <c r="B277" s="151" t="s">
        <v>220</v>
      </c>
      <c r="C277" s="133">
        <f t="shared" si="35"/>
        <v>0</v>
      </c>
      <c r="D277" s="133">
        <f t="shared" si="35"/>
        <v>0</v>
      </c>
      <c r="E277" s="133">
        <f t="shared" si="35"/>
        <v>0</v>
      </c>
      <c r="F277" s="133">
        <f t="shared" si="35"/>
        <v>0</v>
      </c>
      <c r="G277" s="133">
        <f t="shared" si="35"/>
        <v>0</v>
      </c>
      <c r="H277" s="133">
        <f t="shared" si="35"/>
        <v>0</v>
      </c>
      <c r="I277" s="133">
        <f t="shared" si="35"/>
        <v>0</v>
      </c>
      <c r="J277" s="133">
        <f t="shared" si="35"/>
        <v>0</v>
      </c>
      <c r="K277" s="133">
        <f t="shared" si="35"/>
        <v>0</v>
      </c>
      <c r="L277" s="133">
        <f t="shared" si="35"/>
        <v>0</v>
      </c>
      <c r="M277" s="133">
        <f t="shared" si="35"/>
        <v>0</v>
      </c>
      <c r="N277" s="133">
        <f t="shared" si="35"/>
        <v>0</v>
      </c>
      <c r="O277" s="133">
        <f t="shared" si="35"/>
        <v>0</v>
      </c>
      <c r="P277" s="119">
        <f t="shared" si="34"/>
        <v>0</v>
      </c>
    </row>
    <row r="278" spans="1:16" hidden="1" x14ac:dyDescent="0.25">
      <c r="A278" s="150" t="s">
        <v>221</v>
      </c>
      <c r="B278" s="151" t="s">
        <v>220</v>
      </c>
      <c r="C278" s="133">
        <f t="shared" si="35"/>
        <v>0</v>
      </c>
      <c r="D278" s="133">
        <f t="shared" si="35"/>
        <v>0</v>
      </c>
      <c r="E278" s="133">
        <f t="shared" si="35"/>
        <v>0</v>
      </c>
      <c r="F278" s="133">
        <f t="shared" si="35"/>
        <v>0</v>
      </c>
      <c r="G278" s="133">
        <f t="shared" si="35"/>
        <v>0</v>
      </c>
      <c r="H278" s="133">
        <f t="shared" si="35"/>
        <v>0</v>
      </c>
      <c r="I278" s="133">
        <f t="shared" si="35"/>
        <v>0</v>
      </c>
      <c r="J278" s="133">
        <f t="shared" si="35"/>
        <v>0</v>
      </c>
      <c r="K278" s="133">
        <f t="shared" si="35"/>
        <v>0</v>
      </c>
      <c r="L278" s="133">
        <f t="shared" si="35"/>
        <v>0</v>
      </c>
      <c r="M278" s="133">
        <f t="shared" si="35"/>
        <v>0</v>
      </c>
      <c r="N278" s="133">
        <f t="shared" si="35"/>
        <v>0</v>
      </c>
      <c r="O278" s="133">
        <f t="shared" si="35"/>
        <v>0</v>
      </c>
      <c r="P278" s="119">
        <f t="shared" si="34"/>
        <v>0</v>
      </c>
    </row>
    <row r="279" spans="1:16" hidden="1" x14ac:dyDescent="0.25">
      <c r="A279" s="150" t="s">
        <v>221</v>
      </c>
      <c r="B279" s="151" t="s">
        <v>220</v>
      </c>
      <c r="C279" s="133">
        <f t="shared" ref="C279:O292" si="36">C162+C220</f>
        <v>0</v>
      </c>
      <c r="D279" s="133">
        <f t="shared" si="36"/>
        <v>0</v>
      </c>
      <c r="E279" s="133">
        <f t="shared" si="36"/>
        <v>0</v>
      </c>
      <c r="F279" s="133">
        <f t="shared" si="36"/>
        <v>0</v>
      </c>
      <c r="G279" s="133">
        <f t="shared" si="36"/>
        <v>0</v>
      </c>
      <c r="H279" s="133">
        <f t="shared" si="36"/>
        <v>0</v>
      </c>
      <c r="I279" s="133">
        <f t="shared" si="36"/>
        <v>0</v>
      </c>
      <c r="J279" s="133">
        <f t="shared" si="36"/>
        <v>0</v>
      </c>
      <c r="K279" s="133">
        <f t="shared" si="36"/>
        <v>0</v>
      </c>
      <c r="L279" s="133">
        <f t="shared" si="36"/>
        <v>0</v>
      </c>
      <c r="M279" s="133">
        <f t="shared" si="36"/>
        <v>0</v>
      </c>
      <c r="N279" s="133">
        <f t="shared" si="36"/>
        <v>0</v>
      </c>
      <c r="O279" s="133">
        <f t="shared" si="36"/>
        <v>0</v>
      </c>
      <c r="P279" s="119">
        <f t="shared" si="34"/>
        <v>0</v>
      </c>
    </row>
    <row r="280" spans="1:16" s="96" customFormat="1" hidden="1" x14ac:dyDescent="0.25">
      <c r="A280" s="150" t="s">
        <v>221</v>
      </c>
      <c r="B280" s="151" t="s">
        <v>220</v>
      </c>
      <c r="C280" s="133">
        <f t="shared" si="36"/>
        <v>0</v>
      </c>
      <c r="D280" s="133">
        <f t="shared" si="36"/>
        <v>0</v>
      </c>
      <c r="E280" s="133">
        <f t="shared" si="36"/>
        <v>0</v>
      </c>
      <c r="F280" s="133">
        <f t="shared" si="36"/>
        <v>0</v>
      </c>
      <c r="G280" s="133">
        <f t="shared" si="36"/>
        <v>0</v>
      </c>
      <c r="H280" s="133">
        <f t="shared" si="36"/>
        <v>0</v>
      </c>
      <c r="I280" s="133">
        <f t="shared" si="36"/>
        <v>0</v>
      </c>
      <c r="J280" s="133">
        <f t="shared" si="36"/>
        <v>0</v>
      </c>
      <c r="K280" s="133">
        <f t="shared" si="36"/>
        <v>0</v>
      </c>
      <c r="L280" s="133">
        <f t="shared" si="36"/>
        <v>0</v>
      </c>
      <c r="M280" s="133">
        <f t="shared" si="36"/>
        <v>0</v>
      </c>
      <c r="N280" s="133">
        <f t="shared" si="36"/>
        <v>0</v>
      </c>
      <c r="O280" s="133">
        <f t="shared" si="36"/>
        <v>0</v>
      </c>
      <c r="P280" s="119">
        <f t="shared" si="34"/>
        <v>0</v>
      </c>
    </row>
    <row r="281" spans="1:16" s="96" customFormat="1" hidden="1" x14ac:dyDescent="0.25">
      <c r="A281" s="150" t="s">
        <v>221</v>
      </c>
      <c r="B281" s="151" t="s">
        <v>220</v>
      </c>
      <c r="C281" s="133">
        <f t="shared" si="36"/>
        <v>0</v>
      </c>
      <c r="D281" s="133">
        <f t="shared" si="36"/>
        <v>0</v>
      </c>
      <c r="E281" s="133">
        <f t="shared" si="36"/>
        <v>0</v>
      </c>
      <c r="F281" s="133">
        <f t="shared" si="36"/>
        <v>0</v>
      </c>
      <c r="G281" s="133">
        <f t="shared" si="36"/>
        <v>0</v>
      </c>
      <c r="H281" s="133">
        <f t="shared" si="36"/>
        <v>0</v>
      </c>
      <c r="I281" s="133">
        <f t="shared" si="36"/>
        <v>0</v>
      </c>
      <c r="J281" s="133">
        <f t="shared" si="36"/>
        <v>0</v>
      </c>
      <c r="K281" s="133">
        <f t="shared" si="36"/>
        <v>0</v>
      </c>
      <c r="L281" s="133">
        <f t="shared" si="36"/>
        <v>0</v>
      </c>
      <c r="M281" s="133">
        <f t="shared" si="36"/>
        <v>0</v>
      </c>
      <c r="N281" s="133">
        <f t="shared" si="36"/>
        <v>0</v>
      </c>
      <c r="O281" s="133">
        <f t="shared" si="36"/>
        <v>0</v>
      </c>
      <c r="P281" s="119">
        <f t="shared" si="34"/>
        <v>0</v>
      </c>
    </row>
    <row r="282" spans="1:16" s="96" customFormat="1" hidden="1" x14ac:dyDescent="0.25">
      <c r="A282" s="150" t="s">
        <v>221</v>
      </c>
      <c r="B282" s="151" t="s">
        <v>220</v>
      </c>
      <c r="C282" s="133">
        <f t="shared" si="36"/>
        <v>0</v>
      </c>
      <c r="D282" s="133">
        <f t="shared" si="36"/>
        <v>0</v>
      </c>
      <c r="E282" s="133">
        <f t="shared" si="36"/>
        <v>0</v>
      </c>
      <c r="F282" s="133">
        <f t="shared" si="36"/>
        <v>0</v>
      </c>
      <c r="G282" s="133">
        <f t="shared" si="36"/>
        <v>0</v>
      </c>
      <c r="H282" s="133">
        <f t="shared" si="36"/>
        <v>0</v>
      </c>
      <c r="I282" s="133">
        <f t="shared" si="36"/>
        <v>0</v>
      </c>
      <c r="J282" s="133">
        <f t="shared" si="36"/>
        <v>0</v>
      </c>
      <c r="K282" s="133">
        <f t="shared" si="36"/>
        <v>0</v>
      </c>
      <c r="L282" s="133">
        <f t="shared" si="36"/>
        <v>0</v>
      </c>
      <c r="M282" s="133">
        <f t="shared" si="36"/>
        <v>0</v>
      </c>
      <c r="N282" s="133">
        <f t="shared" si="36"/>
        <v>0</v>
      </c>
      <c r="O282" s="133">
        <f t="shared" si="36"/>
        <v>0</v>
      </c>
      <c r="P282" s="119">
        <f t="shared" si="34"/>
        <v>0</v>
      </c>
    </row>
    <row r="283" spans="1:16" s="96" customFormat="1" hidden="1" x14ac:dyDescent="0.25">
      <c r="A283" s="150" t="s">
        <v>221</v>
      </c>
      <c r="B283" s="151" t="s">
        <v>220</v>
      </c>
      <c r="C283" s="133">
        <f t="shared" si="36"/>
        <v>0</v>
      </c>
      <c r="D283" s="133">
        <f t="shared" si="36"/>
        <v>0</v>
      </c>
      <c r="E283" s="133">
        <f t="shared" si="36"/>
        <v>0</v>
      </c>
      <c r="F283" s="133">
        <f t="shared" si="36"/>
        <v>0</v>
      </c>
      <c r="G283" s="133">
        <f t="shared" si="36"/>
        <v>0</v>
      </c>
      <c r="H283" s="133">
        <f t="shared" si="36"/>
        <v>0</v>
      </c>
      <c r="I283" s="133">
        <f t="shared" si="36"/>
        <v>0</v>
      </c>
      <c r="J283" s="133">
        <f t="shared" si="36"/>
        <v>0</v>
      </c>
      <c r="K283" s="133">
        <f t="shared" si="36"/>
        <v>0</v>
      </c>
      <c r="L283" s="133">
        <f t="shared" si="36"/>
        <v>0</v>
      </c>
      <c r="M283" s="133">
        <f t="shared" si="36"/>
        <v>0</v>
      </c>
      <c r="N283" s="133">
        <f t="shared" si="36"/>
        <v>0</v>
      </c>
      <c r="O283" s="133">
        <f t="shared" si="36"/>
        <v>0</v>
      </c>
      <c r="P283" s="119">
        <f t="shared" si="34"/>
        <v>0</v>
      </c>
    </row>
    <row r="284" spans="1:16" s="96" customFormat="1" hidden="1" x14ac:dyDescent="0.25">
      <c r="A284" s="150" t="s">
        <v>221</v>
      </c>
      <c r="B284" s="151" t="s">
        <v>220</v>
      </c>
      <c r="C284" s="133">
        <f t="shared" si="36"/>
        <v>0</v>
      </c>
      <c r="D284" s="133">
        <f t="shared" si="36"/>
        <v>0</v>
      </c>
      <c r="E284" s="133">
        <f t="shared" si="36"/>
        <v>0</v>
      </c>
      <c r="F284" s="133">
        <f t="shared" si="36"/>
        <v>0</v>
      </c>
      <c r="G284" s="133">
        <f t="shared" si="36"/>
        <v>0</v>
      </c>
      <c r="H284" s="133">
        <f t="shared" si="36"/>
        <v>0</v>
      </c>
      <c r="I284" s="133">
        <f t="shared" si="36"/>
        <v>0</v>
      </c>
      <c r="J284" s="133">
        <f t="shared" si="36"/>
        <v>0</v>
      </c>
      <c r="K284" s="133">
        <f t="shared" si="36"/>
        <v>0</v>
      </c>
      <c r="L284" s="133">
        <f t="shared" si="36"/>
        <v>0</v>
      </c>
      <c r="M284" s="133">
        <f t="shared" si="36"/>
        <v>0</v>
      </c>
      <c r="N284" s="133">
        <f t="shared" si="36"/>
        <v>0</v>
      </c>
      <c r="O284" s="133">
        <f t="shared" si="36"/>
        <v>0</v>
      </c>
      <c r="P284" s="119">
        <f t="shared" si="34"/>
        <v>0</v>
      </c>
    </row>
    <row r="285" spans="1:16" s="96" customFormat="1" hidden="1" x14ac:dyDescent="0.25">
      <c r="A285" s="150" t="s">
        <v>221</v>
      </c>
      <c r="B285" s="151" t="s">
        <v>220</v>
      </c>
      <c r="C285" s="133">
        <f t="shared" si="36"/>
        <v>0</v>
      </c>
      <c r="D285" s="133">
        <f t="shared" si="36"/>
        <v>0</v>
      </c>
      <c r="E285" s="133">
        <f t="shared" si="36"/>
        <v>0</v>
      </c>
      <c r="F285" s="133">
        <f t="shared" si="36"/>
        <v>0</v>
      </c>
      <c r="G285" s="133">
        <f t="shared" si="36"/>
        <v>0</v>
      </c>
      <c r="H285" s="133">
        <f t="shared" si="36"/>
        <v>0</v>
      </c>
      <c r="I285" s="133">
        <f t="shared" si="36"/>
        <v>0</v>
      </c>
      <c r="J285" s="133">
        <f t="shared" si="36"/>
        <v>0</v>
      </c>
      <c r="K285" s="133">
        <f t="shared" si="36"/>
        <v>0</v>
      </c>
      <c r="L285" s="133">
        <f t="shared" si="36"/>
        <v>0</v>
      </c>
      <c r="M285" s="133">
        <f t="shared" si="36"/>
        <v>0</v>
      </c>
      <c r="N285" s="133">
        <f t="shared" si="36"/>
        <v>0</v>
      </c>
      <c r="O285" s="133">
        <f t="shared" si="36"/>
        <v>0</v>
      </c>
      <c r="P285" s="119">
        <f t="shared" si="34"/>
        <v>0</v>
      </c>
    </row>
    <row r="286" spans="1:16" hidden="1" x14ac:dyDescent="0.25">
      <c r="A286" s="150" t="s">
        <v>221</v>
      </c>
      <c r="B286" s="151" t="s">
        <v>220</v>
      </c>
      <c r="C286" s="133">
        <f t="shared" si="36"/>
        <v>0</v>
      </c>
      <c r="D286" s="133">
        <f t="shared" si="36"/>
        <v>0</v>
      </c>
      <c r="E286" s="133">
        <f t="shared" si="36"/>
        <v>0</v>
      </c>
      <c r="F286" s="133">
        <f t="shared" si="36"/>
        <v>0</v>
      </c>
      <c r="G286" s="133">
        <f t="shared" si="36"/>
        <v>0</v>
      </c>
      <c r="H286" s="133">
        <f t="shared" si="36"/>
        <v>0</v>
      </c>
      <c r="I286" s="133">
        <f t="shared" si="36"/>
        <v>0</v>
      </c>
      <c r="J286" s="133">
        <f t="shared" si="36"/>
        <v>0</v>
      </c>
      <c r="K286" s="133">
        <f t="shared" si="36"/>
        <v>0</v>
      </c>
      <c r="L286" s="133">
        <f t="shared" si="36"/>
        <v>0</v>
      </c>
      <c r="M286" s="133">
        <f t="shared" si="36"/>
        <v>0</v>
      </c>
      <c r="N286" s="133">
        <f t="shared" si="36"/>
        <v>0</v>
      </c>
      <c r="O286" s="133">
        <f t="shared" si="36"/>
        <v>0</v>
      </c>
      <c r="P286" s="119">
        <f t="shared" si="34"/>
        <v>0</v>
      </c>
    </row>
    <row r="287" spans="1:16" hidden="1" x14ac:dyDescent="0.25">
      <c r="A287" s="150" t="s">
        <v>221</v>
      </c>
      <c r="B287" s="151" t="s">
        <v>220</v>
      </c>
      <c r="C287" s="133">
        <f t="shared" si="36"/>
        <v>0</v>
      </c>
      <c r="D287" s="133">
        <f t="shared" si="36"/>
        <v>0</v>
      </c>
      <c r="E287" s="133">
        <f t="shared" si="36"/>
        <v>0</v>
      </c>
      <c r="F287" s="133">
        <f t="shared" si="36"/>
        <v>0</v>
      </c>
      <c r="G287" s="133">
        <f t="shared" si="36"/>
        <v>0</v>
      </c>
      <c r="H287" s="133">
        <f t="shared" si="36"/>
        <v>0</v>
      </c>
      <c r="I287" s="133">
        <f t="shared" si="36"/>
        <v>0</v>
      </c>
      <c r="J287" s="133">
        <f t="shared" si="36"/>
        <v>0</v>
      </c>
      <c r="K287" s="133">
        <f t="shared" si="36"/>
        <v>0</v>
      </c>
      <c r="L287" s="133">
        <f t="shared" si="36"/>
        <v>0</v>
      </c>
      <c r="M287" s="133">
        <f t="shared" si="36"/>
        <v>0</v>
      </c>
      <c r="N287" s="133">
        <f t="shared" si="36"/>
        <v>0</v>
      </c>
      <c r="O287" s="133">
        <f t="shared" si="36"/>
        <v>0</v>
      </c>
      <c r="P287" s="119">
        <f t="shared" si="34"/>
        <v>0</v>
      </c>
    </row>
    <row r="288" spans="1:16" hidden="1" x14ac:dyDescent="0.25">
      <c r="A288" s="141">
        <v>82</v>
      </c>
      <c r="B288" s="149" t="s">
        <v>225</v>
      </c>
      <c r="C288" s="133">
        <f t="shared" si="36"/>
        <v>32223</v>
      </c>
      <c r="D288" s="133">
        <f t="shared" si="36"/>
        <v>7436</v>
      </c>
      <c r="E288" s="133">
        <f t="shared" si="36"/>
        <v>0</v>
      </c>
      <c r="F288" s="133">
        <f t="shared" si="36"/>
        <v>0</v>
      </c>
      <c r="G288" s="133">
        <f t="shared" si="36"/>
        <v>0</v>
      </c>
      <c r="H288" s="133">
        <f t="shared" si="36"/>
        <v>0</v>
      </c>
      <c r="I288" s="133">
        <f t="shared" si="36"/>
        <v>0</v>
      </c>
      <c r="J288" s="133">
        <f t="shared" si="36"/>
        <v>0</v>
      </c>
      <c r="K288" s="133">
        <f t="shared" si="36"/>
        <v>0</v>
      </c>
      <c r="L288" s="133">
        <f t="shared" si="36"/>
        <v>0</v>
      </c>
      <c r="M288" s="133">
        <f t="shared" si="36"/>
        <v>0</v>
      </c>
      <c r="N288" s="133">
        <f t="shared" si="36"/>
        <v>0</v>
      </c>
      <c r="O288" s="133">
        <f t="shared" si="36"/>
        <v>0</v>
      </c>
      <c r="P288" s="119">
        <f t="shared" si="34"/>
        <v>39659</v>
      </c>
    </row>
    <row r="289" spans="1:16" hidden="1" x14ac:dyDescent="0.25">
      <c r="A289" s="141">
        <v>86</v>
      </c>
      <c r="B289" s="149" t="s">
        <v>227</v>
      </c>
      <c r="C289" s="133">
        <f t="shared" si="36"/>
        <v>0</v>
      </c>
      <c r="D289" s="133">
        <f t="shared" si="36"/>
        <v>0</v>
      </c>
      <c r="E289" s="133">
        <f t="shared" si="36"/>
        <v>0</v>
      </c>
      <c r="F289" s="133">
        <f t="shared" si="36"/>
        <v>0</v>
      </c>
      <c r="G289" s="133">
        <f t="shared" si="36"/>
        <v>0</v>
      </c>
      <c r="H289" s="133">
        <f t="shared" si="36"/>
        <v>0</v>
      </c>
      <c r="I289" s="133">
        <f t="shared" si="36"/>
        <v>0</v>
      </c>
      <c r="J289" s="133">
        <f t="shared" si="36"/>
        <v>0</v>
      </c>
      <c r="K289" s="133">
        <f t="shared" si="36"/>
        <v>0</v>
      </c>
      <c r="L289" s="133">
        <f t="shared" si="36"/>
        <v>0</v>
      </c>
      <c r="M289" s="133">
        <f t="shared" si="36"/>
        <v>0</v>
      </c>
      <c r="N289" s="133">
        <f t="shared" si="36"/>
        <v>0</v>
      </c>
      <c r="O289" s="133">
        <f t="shared" si="36"/>
        <v>0</v>
      </c>
      <c r="P289" s="119">
        <f t="shared" si="34"/>
        <v>0</v>
      </c>
    </row>
    <row r="290" spans="1:16" hidden="1" x14ac:dyDescent="0.25">
      <c r="A290" s="141">
        <v>87</v>
      </c>
      <c r="B290" s="149" t="s">
        <v>224</v>
      </c>
      <c r="C290" s="133">
        <f t="shared" si="36"/>
        <v>1386</v>
      </c>
      <c r="D290" s="133">
        <f t="shared" si="36"/>
        <v>325</v>
      </c>
      <c r="E290" s="133">
        <f t="shared" si="36"/>
        <v>0</v>
      </c>
      <c r="F290" s="133">
        <f t="shared" si="36"/>
        <v>0</v>
      </c>
      <c r="G290" s="133">
        <f t="shared" si="36"/>
        <v>0</v>
      </c>
      <c r="H290" s="133">
        <f t="shared" si="36"/>
        <v>0</v>
      </c>
      <c r="I290" s="133">
        <f t="shared" si="36"/>
        <v>0</v>
      </c>
      <c r="J290" s="133">
        <f t="shared" si="36"/>
        <v>0</v>
      </c>
      <c r="K290" s="133">
        <f t="shared" si="36"/>
        <v>0</v>
      </c>
      <c r="L290" s="133">
        <f t="shared" si="36"/>
        <v>0</v>
      </c>
      <c r="M290" s="133">
        <f t="shared" si="36"/>
        <v>0</v>
      </c>
      <c r="N290" s="133">
        <f t="shared" si="36"/>
        <v>0</v>
      </c>
      <c r="O290" s="133">
        <f t="shared" si="36"/>
        <v>0</v>
      </c>
      <c r="P290" s="119">
        <f t="shared" si="34"/>
        <v>1711</v>
      </c>
    </row>
    <row r="291" spans="1:16" hidden="1" x14ac:dyDescent="0.25">
      <c r="A291" s="141">
        <v>88</v>
      </c>
      <c r="B291" s="149" t="s">
        <v>226</v>
      </c>
      <c r="C291" s="133">
        <f t="shared" si="36"/>
        <v>0</v>
      </c>
      <c r="D291" s="133">
        <f t="shared" si="36"/>
        <v>0</v>
      </c>
      <c r="E291" s="133">
        <f t="shared" si="36"/>
        <v>0</v>
      </c>
      <c r="F291" s="133">
        <f t="shared" si="36"/>
        <v>0</v>
      </c>
      <c r="G291" s="133">
        <f t="shared" si="36"/>
        <v>0</v>
      </c>
      <c r="H291" s="133">
        <f t="shared" si="36"/>
        <v>0</v>
      </c>
      <c r="I291" s="133">
        <f t="shared" si="36"/>
        <v>0</v>
      </c>
      <c r="J291" s="133">
        <f t="shared" si="36"/>
        <v>0</v>
      </c>
      <c r="K291" s="133">
        <f t="shared" si="36"/>
        <v>0</v>
      </c>
      <c r="L291" s="133">
        <f t="shared" si="36"/>
        <v>0</v>
      </c>
      <c r="M291" s="133">
        <f t="shared" si="36"/>
        <v>0</v>
      </c>
      <c r="N291" s="133">
        <f t="shared" si="36"/>
        <v>0</v>
      </c>
      <c r="O291" s="133">
        <f t="shared" si="36"/>
        <v>0</v>
      </c>
      <c r="P291" s="119">
        <f t="shared" si="34"/>
        <v>0</v>
      </c>
    </row>
    <row r="292" spans="1:16" hidden="1" x14ac:dyDescent="0.25">
      <c r="A292" s="141">
        <v>89</v>
      </c>
      <c r="B292" s="149" t="s">
        <v>228</v>
      </c>
      <c r="C292" s="133">
        <f t="shared" si="36"/>
        <v>0</v>
      </c>
      <c r="D292" s="133">
        <f t="shared" si="36"/>
        <v>0</v>
      </c>
      <c r="E292" s="133">
        <f t="shared" si="36"/>
        <v>0</v>
      </c>
      <c r="F292" s="133">
        <f t="shared" si="36"/>
        <v>0</v>
      </c>
      <c r="G292" s="133">
        <f t="shared" si="36"/>
        <v>0</v>
      </c>
      <c r="H292" s="133">
        <f t="shared" si="36"/>
        <v>0</v>
      </c>
      <c r="I292" s="133">
        <f t="shared" si="36"/>
        <v>0</v>
      </c>
      <c r="J292" s="133">
        <f t="shared" si="36"/>
        <v>0</v>
      </c>
      <c r="K292" s="133">
        <f t="shared" si="36"/>
        <v>0</v>
      </c>
      <c r="L292" s="133">
        <f t="shared" si="36"/>
        <v>0</v>
      </c>
      <c r="M292" s="133">
        <f t="shared" si="36"/>
        <v>0</v>
      </c>
      <c r="N292" s="133">
        <f t="shared" si="36"/>
        <v>0</v>
      </c>
      <c r="O292" s="133">
        <f t="shared" si="36"/>
        <v>0</v>
      </c>
      <c r="P292" s="119">
        <f t="shared" si="34"/>
        <v>0</v>
      </c>
    </row>
    <row r="293" spans="1:16" hidden="1" x14ac:dyDescent="0.25">
      <c r="A293" s="162"/>
      <c r="B293" s="161" t="s">
        <v>213</v>
      </c>
      <c r="C293" s="137">
        <f>SUM(C247:C292)</f>
        <v>35099836</v>
      </c>
      <c r="D293" s="137">
        <f t="shared" ref="D293:O293" si="37">SUM(D247:D292)</f>
        <v>8189747</v>
      </c>
      <c r="E293" s="137">
        <f t="shared" si="37"/>
        <v>0</v>
      </c>
      <c r="F293" s="137">
        <f t="shared" si="37"/>
        <v>0</v>
      </c>
      <c r="G293" s="137">
        <f t="shared" si="37"/>
        <v>0</v>
      </c>
      <c r="H293" s="137">
        <f t="shared" si="37"/>
        <v>0</v>
      </c>
      <c r="I293" s="137">
        <f t="shared" si="37"/>
        <v>0</v>
      </c>
      <c r="J293" s="137">
        <f t="shared" si="37"/>
        <v>0</v>
      </c>
      <c r="K293" s="137">
        <f t="shared" si="37"/>
        <v>0</v>
      </c>
      <c r="L293" s="137">
        <f t="shared" si="37"/>
        <v>0</v>
      </c>
      <c r="M293" s="137">
        <f t="shared" si="37"/>
        <v>0</v>
      </c>
      <c r="N293" s="137">
        <f t="shared" si="37"/>
        <v>0</v>
      </c>
      <c r="O293" s="137">
        <f t="shared" si="37"/>
        <v>0</v>
      </c>
      <c r="P293" s="138">
        <f>SUM(P247:P292)</f>
        <v>43289583</v>
      </c>
    </row>
    <row r="294" spans="1:16" hidden="1" x14ac:dyDescent="0.25"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1:16" ht="15.75" hidden="1" thickBot="1" x14ac:dyDescent="0.3">
      <c r="B295" s="54" t="s">
        <v>2</v>
      </c>
      <c r="C295" s="129">
        <f>C245-C293</f>
        <v>0</v>
      </c>
      <c r="D295" s="129">
        <f t="shared" ref="D295:O295" si="38">D245-D293</f>
        <v>0</v>
      </c>
      <c r="E295" s="129">
        <f t="shared" si="38"/>
        <v>0</v>
      </c>
      <c r="F295" s="129">
        <f t="shared" si="38"/>
        <v>0</v>
      </c>
      <c r="G295" s="129">
        <f t="shared" si="38"/>
        <v>0</v>
      </c>
      <c r="H295" s="129">
        <f t="shared" si="38"/>
        <v>0</v>
      </c>
      <c r="I295" s="129">
        <f t="shared" si="38"/>
        <v>0</v>
      </c>
      <c r="J295" s="129">
        <f t="shared" si="38"/>
        <v>0</v>
      </c>
      <c r="K295" s="129">
        <f t="shared" si="38"/>
        <v>0</v>
      </c>
      <c r="L295" s="129">
        <f t="shared" si="38"/>
        <v>0</v>
      </c>
      <c r="M295" s="129">
        <f t="shared" si="38"/>
        <v>0</v>
      </c>
      <c r="N295" s="129">
        <f t="shared" si="38"/>
        <v>0</v>
      </c>
      <c r="O295" s="129">
        <f t="shared" si="38"/>
        <v>0</v>
      </c>
      <c r="P295" s="121">
        <f>P245-P293</f>
        <v>0</v>
      </c>
    </row>
    <row r="296" spans="1:16" ht="15.75" hidden="1" thickTop="1" x14ac:dyDescent="0.25"/>
    <row r="297" spans="1:16" hidden="1" x14ac:dyDescent="0.25"/>
    <row r="298" spans="1:16" hidden="1" x14ac:dyDescent="0.25"/>
  </sheetData>
  <sheetProtection algorithmName="SHA-512" hashValue="6pYO/tqu4pAjhrWZdc2nOiho6/G//lM8rfXoeoLuHh3dU6OWO52/zHEWMlEM1Sfc/c8KheAnoPjPWUNjhKrYVw==" saltValue="8SaF711jZUGJijBArwKMzg==" spinCount="100000" sheet="1" objects="1" scenarios="1"/>
  <mergeCells count="10">
    <mergeCell ref="A62:P62"/>
    <mergeCell ref="A63:P63"/>
    <mergeCell ref="A122:P122"/>
    <mergeCell ref="A180:P180"/>
    <mergeCell ref="A239:P239"/>
    <mergeCell ref="A1:P1"/>
    <mergeCell ref="A2:P2"/>
    <mergeCell ref="A3:P3"/>
    <mergeCell ref="A4:P4"/>
    <mergeCell ref="A5:P5"/>
  </mergeCells>
  <pageMargins left="0.25" right="0.25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471E2-59EA-4D3D-B7B4-0A102A1FD9A8}">
  <sheetPr>
    <pageSetUpPr fitToPage="1"/>
  </sheetPr>
  <dimension ref="A1:R296"/>
  <sheetViews>
    <sheetView workbookViewId="0">
      <selection activeCell="B137" sqref="B137"/>
    </sheetView>
  </sheetViews>
  <sheetFormatPr defaultRowHeight="15" x14ac:dyDescent="0.25"/>
  <cols>
    <col min="1" max="1" width="6.42578125" style="92" customWidth="1"/>
    <col min="2" max="2" width="40" style="92" bestFit="1" customWidth="1"/>
    <col min="3" max="4" width="15.5703125" style="92" customWidth="1"/>
    <col min="5" max="5" width="15.7109375" style="96" customWidth="1"/>
    <col min="6" max="15" width="15.7109375" style="96" hidden="1" customWidth="1"/>
    <col min="16" max="16" width="15.7109375" style="120" customWidth="1"/>
    <col min="17" max="17" width="30.85546875" style="92" bestFit="1" customWidth="1"/>
    <col min="18" max="16384" width="9.140625" style="92"/>
  </cols>
  <sheetData>
    <row r="1" spans="1:17" x14ac:dyDescent="0.25">
      <c r="A1" s="188" t="s">
        <v>237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</row>
    <row r="2" spans="1:17" x14ac:dyDescent="0.25">
      <c r="A2" s="181" t="s">
        <v>246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1:17" x14ac:dyDescent="0.25">
      <c r="A3" s="181" t="s">
        <v>236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7" ht="26.25" hidden="1" x14ac:dyDescent="0.4">
      <c r="A4" s="183" t="s">
        <v>234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</row>
    <row r="5" spans="1:17" ht="14.25" hidden="1" customHeight="1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</row>
    <row r="6" spans="1:17" s="134" customFormat="1" ht="12.75" hidden="1" x14ac:dyDescent="0.2">
      <c r="A6" s="122"/>
      <c r="B6" s="130"/>
      <c r="C6" s="125">
        <v>2501</v>
      </c>
      <c r="D6" s="125">
        <v>2507</v>
      </c>
      <c r="E6" s="125">
        <v>3601</v>
      </c>
      <c r="F6" s="145" t="s">
        <v>205</v>
      </c>
      <c r="G6" s="145" t="s">
        <v>205</v>
      </c>
      <c r="H6" s="145" t="s">
        <v>205</v>
      </c>
      <c r="I6" s="145" t="s">
        <v>205</v>
      </c>
      <c r="J6" s="145" t="s">
        <v>205</v>
      </c>
      <c r="K6" s="145" t="s">
        <v>205</v>
      </c>
      <c r="L6" s="145" t="s">
        <v>205</v>
      </c>
      <c r="M6" s="145" t="s">
        <v>205</v>
      </c>
      <c r="N6" s="145" t="s">
        <v>205</v>
      </c>
      <c r="O6" s="145" t="s">
        <v>205</v>
      </c>
      <c r="P6" s="123"/>
    </row>
    <row r="7" spans="1:17" s="96" customFormat="1" ht="26.25" hidden="1" x14ac:dyDescent="0.25">
      <c r="A7" s="124"/>
      <c r="B7" s="131" t="s">
        <v>211</v>
      </c>
      <c r="C7" s="126" t="s">
        <v>203</v>
      </c>
      <c r="D7" s="126" t="s">
        <v>235</v>
      </c>
      <c r="E7" s="126" t="s">
        <v>202</v>
      </c>
      <c r="F7" s="146" t="s">
        <v>206</v>
      </c>
      <c r="G7" s="146" t="s">
        <v>206</v>
      </c>
      <c r="H7" s="146" t="s">
        <v>206</v>
      </c>
      <c r="I7" s="146" t="s">
        <v>206</v>
      </c>
      <c r="J7" s="146" t="s">
        <v>206</v>
      </c>
      <c r="K7" s="146" t="s">
        <v>206</v>
      </c>
      <c r="L7" s="146" t="s">
        <v>206</v>
      </c>
      <c r="M7" s="146" t="s">
        <v>206</v>
      </c>
      <c r="N7" s="146" t="s">
        <v>206</v>
      </c>
      <c r="O7" s="146" t="s">
        <v>206</v>
      </c>
      <c r="P7" s="123" t="s">
        <v>195</v>
      </c>
    </row>
    <row r="8" spans="1:17" hidden="1" x14ac:dyDescent="0.25">
      <c r="A8" s="139" t="s">
        <v>196</v>
      </c>
      <c r="B8" s="140" t="s">
        <v>197</v>
      </c>
      <c r="C8" s="132">
        <v>2129463</v>
      </c>
      <c r="D8" s="132">
        <v>455955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71">
        <f>SUM(C8:O8)</f>
        <v>2585418</v>
      </c>
      <c r="Q8" s="112"/>
    </row>
    <row r="9" spans="1:17" hidden="1" x14ac:dyDescent="0.25">
      <c r="A9" s="141" t="s">
        <v>196</v>
      </c>
      <c r="B9" s="142" t="s">
        <v>204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71">
        <f t="shared" ref="P9:P10" si="0">SUM(C9:O9)</f>
        <v>0</v>
      </c>
      <c r="Q9" s="112"/>
    </row>
    <row r="10" spans="1:17" hidden="1" x14ac:dyDescent="0.25">
      <c r="A10" s="143" t="s">
        <v>196</v>
      </c>
      <c r="B10" s="144" t="s">
        <v>214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71">
        <f t="shared" si="0"/>
        <v>0</v>
      </c>
      <c r="Q10" s="112"/>
    </row>
    <row r="11" spans="1:17" s="96" customFormat="1" ht="15.75" hidden="1" thickBot="1" x14ac:dyDescent="0.3">
      <c r="A11" s="159"/>
      <c r="B11" s="157" t="s">
        <v>210</v>
      </c>
      <c r="C11" s="152">
        <f>SUM(C8:C10)</f>
        <v>2129463</v>
      </c>
      <c r="D11" s="153">
        <f t="shared" ref="D11:O11" si="1">SUM(D8:D10)</f>
        <v>455955</v>
      </c>
      <c r="E11" s="153">
        <f t="shared" si="1"/>
        <v>0</v>
      </c>
      <c r="F11" s="153">
        <f t="shared" si="1"/>
        <v>0</v>
      </c>
      <c r="G11" s="153">
        <f t="shared" si="1"/>
        <v>0</v>
      </c>
      <c r="H11" s="153">
        <f t="shared" si="1"/>
        <v>0</v>
      </c>
      <c r="I11" s="153">
        <f t="shared" si="1"/>
        <v>0</v>
      </c>
      <c r="J11" s="153">
        <f t="shared" si="1"/>
        <v>0</v>
      </c>
      <c r="K11" s="153">
        <f t="shared" si="1"/>
        <v>0</v>
      </c>
      <c r="L11" s="153">
        <f t="shared" si="1"/>
        <v>0</v>
      </c>
      <c r="M11" s="153">
        <f t="shared" si="1"/>
        <v>0</v>
      </c>
      <c r="N11" s="153">
        <f t="shared" si="1"/>
        <v>0</v>
      </c>
      <c r="O11" s="153">
        <f t="shared" si="1"/>
        <v>0</v>
      </c>
      <c r="P11" s="154">
        <f>SUM(P8:P10)</f>
        <v>2585418</v>
      </c>
    </row>
    <row r="12" spans="1:17" ht="15.75" hidden="1" thickTop="1" x14ac:dyDescent="0.25">
      <c r="A12" s="135"/>
      <c r="B12" s="136" t="s">
        <v>212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6"/>
    </row>
    <row r="13" spans="1:17" hidden="1" x14ac:dyDescent="0.25">
      <c r="A13" s="139" t="s">
        <v>14</v>
      </c>
      <c r="B13" s="147" t="s">
        <v>215</v>
      </c>
      <c r="C13" s="148">
        <v>1105567</v>
      </c>
      <c r="D13" s="148">
        <v>237666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19">
        <f>SUM(C13:O13)</f>
        <v>1343233</v>
      </c>
    </row>
    <row r="14" spans="1:17" hidden="1" x14ac:dyDescent="0.25">
      <c r="A14" s="141" t="s">
        <v>198</v>
      </c>
      <c r="B14" s="149" t="s">
        <v>216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19">
        <f t="shared" ref="P14:P58" si="2">SUM(C14:O14)</f>
        <v>0</v>
      </c>
    </row>
    <row r="15" spans="1:17" hidden="1" x14ac:dyDescent="0.25">
      <c r="A15" s="141" t="s">
        <v>199</v>
      </c>
      <c r="B15" s="149" t="s">
        <v>217</v>
      </c>
      <c r="C15" s="133">
        <v>12766</v>
      </c>
      <c r="D15" s="133">
        <v>2994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19">
        <f t="shared" si="2"/>
        <v>15760</v>
      </c>
    </row>
    <row r="16" spans="1:17" hidden="1" x14ac:dyDescent="0.25">
      <c r="A16" s="141" t="s">
        <v>69</v>
      </c>
      <c r="B16" s="149" t="s">
        <v>218</v>
      </c>
      <c r="C16" s="133">
        <v>110378</v>
      </c>
      <c r="D16" s="133">
        <v>25872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19">
        <f t="shared" si="2"/>
        <v>136250</v>
      </c>
    </row>
    <row r="17" spans="1:16" hidden="1" x14ac:dyDescent="0.25">
      <c r="A17" s="141" t="s">
        <v>201</v>
      </c>
      <c r="B17" s="149" t="s">
        <v>219</v>
      </c>
      <c r="C17" s="133">
        <v>24819</v>
      </c>
      <c r="D17" s="133">
        <v>5822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19">
        <f t="shared" si="2"/>
        <v>30641</v>
      </c>
    </row>
    <row r="18" spans="1:16" hidden="1" x14ac:dyDescent="0.25">
      <c r="A18" s="166" t="s">
        <v>200</v>
      </c>
      <c r="B18" s="149" t="s">
        <v>239</v>
      </c>
      <c r="C18" s="133">
        <v>729000</v>
      </c>
      <c r="D18" s="133">
        <v>171000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19">
        <f t="shared" si="2"/>
        <v>900000</v>
      </c>
    </row>
    <row r="19" spans="1:16" hidden="1" x14ac:dyDescent="0.25">
      <c r="A19" s="166" t="s">
        <v>128</v>
      </c>
      <c r="B19" s="149" t="s">
        <v>240</v>
      </c>
      <c r="C19" s="133">
        <v>92330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19">
        <f t="shared" si="2"/>
        <v>92330</v>
      </c>
    </row>
    <row r="20" spans="1:16" hidden="1" x14ac:dyDescent="0.25">
      <c r="A20" s="166" t="s">
        <v>241</v>
      </c>
      <c r="B20" s="149" t="s">
        <v>242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19">
        <f t="shared" si="2"/>
        <v>0</v>
      </c>
    </row>
    <row r="21" spans="1:16" hidden="1" x14ac:dyDescent="0.25">
      <c r="A21" s="166" t="s">
        <v>243</v>
      </c>
      <c r="B21" s="149" t="s">
        <v>244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19">
        <f t="shared" si="2"/>
        <v>0</v>
      </c>
    </row>
    <row r="22" spans="1:16" hidden="1" x14ac:dyDescent="0.25">
      <c r="A22" s="166" t="s">
        <v>247</v>
      </c>
      <c r="B22" s="149" t="s">
        <v>248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19">
        <f t="shared" si="2"/>
        <v>0</v>
      </c>
    </row>
    <row r="23" spans="1:16" hidden="1" x14ac:dyDescent="0.25">
      <c r="A23" s="150" t="s">
        <v>221</v>
      </c>
      <c r="B23" s="151" t="s">
        <v>220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19">
        <f t="shared" si="2"/>
        <v>0</v>
      </c>
    </row>
    <row r="24" spans="1:16" hidden="1" x14ac:dyDescent="0.25">
      <c r="A24" s="150" t="s">
        <v>221</v>
      </c>
      <c r="B24" s="151" t="s">
        <v>220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19">
        <f t="shared" si="2"/>
        <v>0</v>
      </c>
    </row>
    <row r="25" spans="1:16" hidden="1" x14ac:dyDescent="0.25">
      <c r="A25" s="150" t="s">
        <v>221</v>
      </c>
      <c r="B25" s="151" t="s">
        <v>220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19">
        <f t="shared" si="2"/>
        <v>0</v>
      </c>
    </row>
    <row r="26" spans="1:16" hidden="1" x14ac:dyDescent="0.25">
      <c r="A26" s="150" t="s">
        <v>221</v>
      </c>
      <c r="B26" s="151" t="s">
        <v>220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19">
        <f t="shared" si="2"/>
        <v>0</v>
      </c>
    </row>
    <row r="27" spans="1:16" hidden="1" x14ac:dyDescent="0.25">
      <c r="A27" s="150" t="s">
        <v>221</v>
      </c>
      <c r="B27" s="151" t="s">
        <v>220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19">
        <f t="shared" si="2"/>
        <v>0</v>
      </c>
    </row>
    <row r="28" spans="1:16" hidden="1" x14ac:dyDescent="0.25">
      <c r="A28" s="150" t="s">
        <v>221</v>
      </c>
      <c r="B28" s="151" t="s">
        <v>220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19">
        <f t="shared" si="2"/>
        <v>0</v>
      </c>
    </row>
    <row r="29" spans="1:16" hidden="1" x14ac:dyDescent="0.25">
      <c r="A29" s="150" t="s">
        <v>221</v>
      </c>
      <c r="B29" s="151" t="s">
        <v>220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19">
        <f t="shared" si="2"/>
        <v>0</v>
      </c>
    </row>
    <row r="30" spans="1:16" hidden="1" x14ac:dyDescent="0.25">
      <c r="A30" s="150" t="s">
        <v>221</v>
      </c>
      <c r="B30" s="151" t="s">
        <v>220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19">
        <f t="shared" si="2"/>
        <v>0</v>
      </c>
    </row>
    <row r="31" spans="1:16" hidden="1" x14ac:dyDescent="0.25">
      <c r="A31" s="141">
        <v>26</v>
      </c>
      <c r="B31" s="149" t="s">
        <v>222</v>
      </c>
      <c r="C31" s="133">
        <v>15228</v>
      </c>
      <c r="D31" s="133">
        <v>3487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19">
        <f t="shared" si="2"/>
        <v>18715</v>
      </c>
    </row>
    <row r="32" spans="1:16" hidden="1" x14ac:dyDescent="0.25">
      <c r="A32" s="150" t="s">
        <v>221</v>
      </c>
      <c r="B32" s="151" t="s">
        <v>220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19">
        <f t="shared" si="2"/>
        <v>0</v>
      </c>
    </row>
    <row r="33" spans="1:16" hidden="1" x14ac:dyDescent="0.25">
      <c r="A33" s="150" t="s">
        <v>221</v>
      </c>
      <c r="B33" s="151" t="s">
        <v>220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19">
        <f t="shared" si="2"/>
        <v>0</v>
      </c>
    </row>
    <row r="34" spans="1:16" hidden="1" x14ac:dyDescent="0.25">
      <c r="A34" s="141">
        <v>30</v>
      </c>
      <c r="B34" s="149" t="s">
        <v>223</v>
      </c>
      <c r="C34" s="133">
        <v>5766</v>
      </c>
      <c r="D34" s="133">
        <v>1353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19">
        <f t="shared" si="2"/>
        <v>7119</v>
      </c>
    </row>
    <row r="35" spans="1:16" hidden="1" x14ac:dyDescent="0.25">
      <c r="A35" s="150" t="s">
        <v>221</v>
      </c>
      <c r="B35" s="151" t="s">
        <v>220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19">
        <f t="shared" si="2"/>
        <v>0</v>
      </c>
    </row>
    <row r="36" spans="1:16" hidden="1" x14ac:dyDescent="0.25">
      <c r="A36" s="150" t="s">
        <v>221</v>
      </c>
      <c r="B36" s="151" t="s">
        <v>220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19">
        <f t="shared" si="2"/>
        <v>0</v>
      </c>
    </row>
    <row r="37" spans="1:16" hidden="1" x14ac:dyDescent="0.25">
      <c r="A37" s="150" t="s">
        <v>221</v>
      </c>
      <c r="B37" s="151" t="s">
        <v>220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19">
        <f t="shared" si="2"/>
        <v>0</v>
      </c>
    </row>
    <row r="38" spans="1:16" hidden="1" x14ac:dyDescent="0.25">
      <c r="A38" s="150" t="s">
        <v>221</v>
      </c>
      <c r="B38" s="151" t="s">
        <v>220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19">
        <f t="shared" si="2"/>
        <v>0</v>
      </c>
    </row>
    <row r="39" spans="1:16" hidden="1" x14ac:dyDescent="0.25">
      <c r="A39" s="150" t="s">
        <v>221</v>
      </c>
      <c r="B39" s="151" t="s">
        <v>220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19">
        <f t="shared" si="2"/>
        <v>0</v>
      </c>
    </row>
    <row r="40" spans="1:16" hidden="1" x14ac:dyDescent="0.25">
      <c r="A40" s="150" t="s">
        <v>221</v>
      </c>
      <c r="B40" s="151" t="s">
        <v>220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19">
        <f t="shared" si="2"/>
        <v>0</v>
      </c>
    </row>
    <row r="41" spans="1:16" hidden="1" x14ac:dyDescent="0.25">
      <c r="A41" s="150" t="s">
        <v>221</v>
      </c>
      <c r="B41" s="151" t="s">
        <v>220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19">
        <f t="shared" si="2"/>
        <v>0</v>
      </c>
    </row>
    <row r="42" spans="1:16" hidden="1" x14ac:dyDescent="0.25">
      <c r="A42" s="150" t="s">
        <v>221</v>
      </c>
      <c r="B42" s="151" t="s">
        <v>220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19">
        <f t="shared" si="2"/>
        <v>0</v>
      </c>
    </row>
    <row r="43" spans="1:16" hidden="1" x14ac:dyDescent="0.25">
      <c r="A43" s="150" t="s">
        <v>221</v>
      </c>
      <c r="B43" s="151" t="s">
        <v>220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19">
        <f t="shared" si="2"/>
        <v>0</v>
      </c>
    </row>
    <row r="44" spans="1:16" hidden="1" x14ac:dyDescent="0.25">
      <c r="A44" s="150" t="s">
        <v>221</v>
      </c>
      <c r="B44" s="151" t="s">
        <v>220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19">
        <f t="shared" si="2"/>
        <v>0</v>
      </c>
    </row>
    <row r="45" spans="1:16" hidden="1" x14ac:dyDescent="0.25">
      <c r="A45" s="150" t="s">
        <v>221</v>
      </c>
      <c r="B45" s="151" t="s">
        <v>220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19">
        <f t="shared" si="2"/>
        <v>0</v>
      </c>
    </row>
    <row r="46" spans="1:16" hidden="1" x14ac:dyDescent="0.25">
      <c r="A46" s="150" t="s">
        <v>221</v>
      </c>
      <c r="B46" s="151" t="s">
        <v>220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19">
        <f t="shared" si="2"/>
        <v>0</v>
      </c>
    </row>
    <row r="47" spans="1:16" hidden="1" x14ac:dyDescent="0.25">
      <c r="A47" s="150" t="s">
        <v>221</v>
      </c>
      <c r="B47" s="151" t="s">
        <v>220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19">
        <f t="shared" si="2"/>
        <v>0</v>
      </c>
    </row>
    <row r="48" spans="1:16" hidden="1" x14ac:dyDescent="0.25">
      <c r="A48" s="150" t="s">
        <v>221</v>
      </c>
      <c r="B48" s="151" t="s">
        <v>220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19">
        <f t="shared" si="2"/>
        <v>0</v>
      </c>
    </row>
    <row r="49" spans="1:16" hidden="1" x14ac:dyDescent="0.25">
      <c r="A49" s="150" t="s">
        <v>221</v>
      </c>
      <c r="B49" s="151" t="s">
        <v>220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19">
        <f t="shared" si="2"/>
        <v>0</v>
      </c>
    </row>
    <row r="50" spans="1:16" hidden="1" x14ac:dyDescent="0.25">
      <c r="A50" s="150" t="s">
        <v>221</v>
      </c>
      <c r="B50" s="151" t="s">
        <v>220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19">
        <f t="shared" si="2"/>
        <v>0</v>
      </c>
    </row>
    <row r="51" spans="1:16" hidden="1" x14ac:dyDescent="0.25">
      <c r="A51" s="150" t="s">
        <v>221</v>
      </c>
      <c r="B51" s="151" t="s">
        <v>220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19">
        <f t="shared" si="2"/>
        <v>0</v>
      </c>
    </row>
    <row r="52" spans="1:16" hidden="1" x14ac:dyDescent="0.25">
      <c r="A52" s="150" t="s">
        <v>221</v>
      </c>
      <c r="B52" s="151" t="s">
        <v>220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19">
        <f t="shared" si="2"/>
        <v>0</v>
      </c>
    </row>
    <row r="53" spans="1:16" hidden="1" x14ac:dyDescent="0.25">
      <c r="A53" s="150" t="s">
        <v>221</v>
      </c>
      <c r="B53" s="151" t="s">
        <v>220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19">
        <f t="shared" si="2"/>
        <v>0</v>
      </c>
    </row>
    <row r="54" spans="1:16" hidden="1" x14ac:dyDescent="0.25">
      <c r="A54" s="141">
        <v>82</v>
      </c>
      <c r="B54" s="149" t="s">
        <v>225</v>
      </c>
      <c r="C54" s="133">
        <v>32223</v>
      </c>
      <c r="D54" s="133">
        <v>7436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19">
        <f t="shared" si="2"/>
        <v>39659</v>
      </c>
    </row>
    <row r="55" spans="1:16" hidden="1" x14ac:dyDescent="0.25">
      <c r="A55" s="141">
        <v>86</v>
      </c>
      <c r="B55" s="149" t="s">
        <v>227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19">
        <f t="shared" si="2"/>
        <v>0</v>
      </c>
    </row>
    <row r="56" spans="1:16" hidden="1" x14ac:dyDescent="0.25">
      <c r="A56" s="141">
        <v>87</v>
      </c>
      <c r="B56" s="149" t="s">
        <v>224</v>
      </c>
      <c r="C56" s="133">
        <v>1386</v>
      </c>
      <c r="D56" s="133">
        <v>325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19">
        <f t="shared" si="2"/>
        <v>1711</v>
      </c>
    </row>
    <row r="57" spans="1:16" hidden="1" x14ac:dyDescent="0.25">
      <c r="A57" s="141">
        <v>88</v>
      </c>
      <c r="B57" s="149" t="s">
        <v>226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19">
        <f t="shared" si="2"/>
        <v>0</v>
      </c>
    </row>
    <row r="58" spans="1:16" hidden="1" x14ac:dyDescent="0.25">
      <c r="A58" s="141">
        <v>89</v>
      </c>
      <c r="B58" s="149" t="s">
        <v>228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19">
        <f t="shared" si="2"/>
        <v>0</v>
      </c>
    </row>
    <row r="59" spans="1:16" hidden="1" x14ac:dyDescent="0.25">
      <c r="A59" s="162"/>
      <c r="B59" s="161" t="s">
        <v>213</v>
      </c>
      <c r="C59" s="137">
        <f>SUM(C13:C58)</f>
        <v>2129463</v>
      </c>
      <c r="D59" s="137">
        <f t="shared" ref="D59:O59" si="3">SUM(D13:D58)</f>
        <v>455955</v>
      </c>
      <c r="E59" s="137">
        <f t="shared" si="3"/>
        <v>0</v>
      </c>
      <c r="F59" s="137">
        <f t="shared" si="3"/>
        <v>0</v>
      </c>
      <c r="G59" s="137">
        <f t="shared" si="3"/>
        <v>0</v>
      </c>
      <c r="H59" s="137">
        <f t="shared" si="3"/>
        <v>0</v>
      </c>
      <c r="I59" s="137">
        <f t="shared" si="3"/>
        <v>0</v>
      </c>
      <c r="J59" s="137">
        <f t="shared" si="3"/>
        <v>0</v>
      </c>
      <c r="K59" s="137">
        <f t="shared" si="3"/>
        <v>0</v>
      </c>
      <c r="L59" s="137">
        <f t="shared" si="3"/>
        <v>0</v>
      </c>
      <c r="M59" s="137">
        <f t="shared" si="3"/>
        <v>0</v>
      </c>
      <c r="N59" s="137">
        <f t="shared" si="3"/>
        <v>0</v>
      </c>
      <c r="O59" s="137">
        <f t="shared" si="3"/>
        <v>0</v>
      </c>
      <c r="P59" s="138">
        <f>SUM(P13:P58)</f>
        <v>2585418</v>
      </c>
    </row>
    <row r="60" spans="1:16" hidden="1" x14ac:dyDescent="0.25"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6" ht="15.75" hidden="1" thickBot="1" x14ac:dyDescent="0.3">
      <c r="B61" s="54" t="s">
        <v>2</v>
      </c>
      <c r="C61" s="129">
        <f>C11-C59</f>
        <v>0</v>
      </c>
      <c r="D61" s="129">
        <f t="shared" ref="D61:O61" si="4">D11-D59</f>
        <v>0</v>
      </c>
      <c r="E61" s="129">
        <f t="shared" si="4"/>
        <v>0</v>
      </c>
      <c r="F61" s="129">
        <f t="shared" si="4"/>
        <v>0</v>
      </c>
      <c r="G61" s="129">
        <f t="shared" si="4"/>
        <v>0</v>
      </c>
      <c r="H61" s="129">
        <f t="shared" si="4"/>
        <v>0</v>
      </c>
      <c r="I61" s="129">
        <f t="shared" si="4"/>
        <v>0</v>
      </c>
      <c r="J61" s="129">
        <f t="shared" si="4"/>
        <v>0</v>
      </c>
      <c r="K61" s="129">
        <f t="shared" si="4"/>
        <v>0</v>
      </c>
      <c r="L61" s="129">
        <f t="shared" si="4"/>
        <v>0</v>
      </c>
      <c r="M61" s="129">
        <f t="shared" si="4"/>
        <v>0</v>
      </c>
      <c r="N61" s="129">
        <f t="shared" si="4"/>
        <v>0</v>
      </c>
      <c r="O61" s="129">
        <f t="shared" si="4"/>
        <v>0</v>
      </c>
      <c r="P61" s="121">
        <f>P11-P59</f>
        <v>0</v>
      </c>
    </row>
    <row r="62" spans="1:16" ht="15.75" hidden="1" thickTop="1" x14ac:dyDescent="0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</row>
    <row r="63" spans="1:16" ht="23.25" hidden="1" x14ac:dyDescent="0.35">
      <c r="A63" s="190" t="s">
        <v>245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</row>
    <row r="64" spans="1:16" s="134" customFormat="1" ht="12.75" hidden="1" x14ac:dyDescent="0.2">
      <c r="A64" s="160"/>
      <c r="B64" s="130"/>
      <c r="C64" s="125">
        <f>C6</f>
        <v>2501</v>
      </c>
      <c r="D64" s="125">
        <f t="shared" ref="D64:O65" si="5">D6</f>
        <v>2507</v>
      </c>
      <c r="E64" s="125">
        <f t="shared" si="5"/>
        <v>3601</v>
      </c>
      <c r="F64" s="145" t="str">
        <f t="shared" si="5"/>
        <v>RGL</v>
      </c>
      <c r="G64" s="145" t="str">
        <f t="shared" si="5"/>
        <v>RGL</v>
      </c>
      <c r="H64" s="145" t="str">
        <f t="shared" si="5"/>
        <v>RGL</v>
      </c>
      <c r="I64" s="145" t="str">
        <f t="shared" si="5"/>
        <v>RGL</v>
      </c>
      <c r="J64" s="145" t="str">
        <f t="shared" si="5"/>
        <v>RGL</v>
      </c>
      <c r="K64" s="145" t="str">
        <f t="shared" si="5"/>
        <v>RGL</v>
      </c>
      <c r="L64" s="145" t="str">
        <f t="shared" si="5"/>
        <v>RGL</v>
      </c>
      <c r="M64" s="145" t="str">
        <f t="shared" si="5"/>
        <v>RGL</v>
      </c>
      <c r="N64" s="145" t="str">
        <f t="shared" si="5"/>
        <v>RGL</v>
      </c>
      <c r="O64" s="145" t="str">
        <f t="shared" si="5"/>
        <v>RGL</v>
      </c>
      <c r="P64" s="164" t="s">
        <v>231</v>
      </c>
    </row>
    <row r="65" spans="1:17" s="96" customFormat="1" ht="26.25" hidden="1" x14ac:dyDescent="0.25">
      <c r="A65" s="124"/>
      <c r="B65" s="131" t="s">
        <v>211</v>
      </c>
      <c r="C65" s="126" t="str">
        <f>C7</f>
        <v>Appropriation Control</v>
      </c>
      <c r="D65" s="126" t="str">
        <f t="shared" si="5"/>
        <v>Highway Fund</v>
      </c>
      <c r="E65" s="126" t="str">
        <f t="shared" si="5"/>
        <v>Licenses and Fees</v>
      </c>
      <c r="F65" s="146" t="str">
        <f t="shared" si="5"/>
        <v>RGL Name</v>
      </c>
      <c r="G65" s="146" t="str">
        <f t="shared" si="5"/>
        <v>RGL Name</v>
      </c>
      <c r="H65" s="146" t="str">
        <f t="shared" si="5"/>
        <v>RGL Name</v>
      </c>
      <c r="I65" s="146" t="str">
        <f t="shared" si="5"/>
        <v>RGL Name</v>
      </c>
      <c r="J65" s="146" t="str">
        <f t="shared" si="5"/>
        <v>RGL Name</v>
      </c>
      <c r="K65" s="146" t="str">
        <f t="shared" si="5"/>
        <v>RGL Name</v>
      </c>
      <c r="L65" s="146" t="str">
        <f t="shared" si="5"/>
        <v>RGL Name</v>
      </c>
      <c r="M65" s="146" t="str">
        <f t="shared" si="5"/>
        <v>RGL Name</v>
      </c>
      <c r="N65" s="146" t="str">
        <f t="shared" si="5"/>
        <v>RGL Name</v>
      </c>
      <c r="O65" s="146" t="str">
        <f t="shared" si="5"/>
        <v>RGL Name</v>
      </c>
      <c r="P65" s="123" t="s">
        <v>230</v>
      </c>
    </row>
    <row r="66" spans="1:17" hidden="1" x14ac:dyDescent="0.25">
      <c r="A66" s="139" t="s">
        <v>196</v>
      </c>
      <c r="B66" s="140" t="s">
        <v>197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71">
        <f>SUM(C66:O66)</f>
        <v>0</v>
      </c>
      <c r="Q66" s="112"/>
    </row>
    <row r="67" spans="1:17" hidden="1" x14ac:dyDescent="0.25">
      <c r="A67" s="141" t="s">
        <v>196</v>
      </c>
      <c r="B67" s="142" t="s">
        <v>204</v>
      </c>
      <c r="C67" s="133">
        <v>32970373</v>
      </c>
      <c r="D67" s="133">
        <v>7733792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71">
        <f t="shared" ref="P67:P68" si="6">SUM(C67:O67)</f>
        <v>40704165</v>
      </c>
      <c r="Q67" s="112"/>
    </row>
    <row r="68" spans="1:17" hidden="1" x14ac:dyDescent="0.25">
      <c r="A68" s="143" t="s">
        <v>196</v>
      </c>
      <c r="B68" s="144" t="s">
        <v>214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71">
        <f t="shared" si="6"/>
        <v>0</v>
      </c>
      <c r="Q68" s="112"/>
    </row>
    <row r="69" spans="1:17" s="96" customFormat="1" ht="15.75" hidden="1" thickBot="1" x14ac:dyDescent="0.3">
      <c r="A69" s="159"/>
      <c r="B69" s="157" t="s">
        <v>210</v>
      </c>
      <c r="C69" s="152">
        <f>SUM(C66:C68)</f>
        <v>32970373</v>
      </c>
      <c r="D69" s="153">
        <f t="shared" ref="D69:O69" si="7">SUM(D66:D68)</f>
        <v>7733792</v>
      </c>
      <c r="E69" s="153">
        <f t="shared" si="7"/>
        <v>0</v>
      </c>
      <c r="F69" s="153">
        <f t="shared" si="7"/>
        <v>0</v>
      </c>
      <c r="G69" s="153">
        <f t="shared" si="7"/>
        <v>0</v>
      </c>
      <c r="H69" s="153">
        <f t="shared" si="7"/>
        <v>0</v>
      </c>
      <c r="I69" s="153">
        <f t="shared" si="7"/>
        <v>0</v>
      </c>
      <c r="J69" s="153">
        <f t="shared" si="7"/>
        <v>0</v>
      </c>
      <c r="K69" s="153">
        <f t="shared" si="7"/>
        <v>0</v>
      </c>
      <c r="L69" s="153">
        <f t="shared" si="7"/>
        <v>0</v>
      </c>
      <c r="M69" s="153">
        <f t="shared" si="7"/>
        <v>0</v>
      </c>
      <c r="N69" s="153">
        <f t="shared" si="7"/>
        <v>0</v>
      </c>
      <c r="O69" s="153">
        <f t="shared" si="7"/>
        <v>0</v>
      </c>
      <c r="P69" s="154">
        <f>SUM(P66:P68)</f>
        <v>40704165</v>
      </c>
    </row>
    <row r="70" spans="1:17" ht="15.75" hidden="1" thickTop="1" x14ac:dyDescent="0.25">
      <c r="A70" s="135"/>
      <c r="B70" s="136" t="s">
        <v>212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6"/>
    </row>
    <row r="71" spans="1:17" hidden="1" x14ac:dyDescent="0.25">
      <c r="A71" s="139" t="s">
        <v>14</v>
      </c>
      <c r="B71" s="147" t="s">
        <v>215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19">
        <f>SUM(C71:O71)</f>
        <v>0</v>
      </c>
    </row>
    <row r="72" spans="1:17" hidden="1" x14ac:dyDescent="0.25">
      <c r="A72" s="141" t="s">
        <v>198</v>
      </c>
      <c r="B72" s="149" t="s">
        <v>216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19">
        <f t="shared" ref="P72:P116" si="8">SUM(C72:O72)</f>
        <v>0</v>
      </c>
    </row>
    <row r="73" spans="1:17" hidden="1" x14ac:dyDescent="0.25">
      <c r="A73" s="141" t="s">
        <v>199</v>
      </c>
      <c r="B73" s="149" t="s">
        <v>217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19">
        <f t="shared" si="8"/>
        <v>0</v>
      </c>
    </row>
    <row r="74" spans="1:17" hidden="1" x14ac:dyDescent="0.25">
      <c r="A74" s="141" t="s">
        <v>69</v>
      </c>
      <c r="B74" s="149" t="s">
        <v>218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19">
        <f t="shared" si="8"/>
        <v>0</v>
      </c>
    </row>
    <row r="75" spans="1:17" hidden="1" x14ac:dyDescent="0.25">
      <c r="A75" s="141" t="s">
        <v>201</v>
      </c>
      <c r="B75" s="149" t="s">
        <v>219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19">
        <f t="shared" si="8"/>
        <v>0</v>
      </c>
    </row>
    <row r="76" spans="1:17" hidden="1" x14ac:dyDescent="0.25">
      <c r="A76" s="166" t="s">
        <v>200</v>
      </c>
      <c r="B76" s="149" t="s">
        <v>239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19">
        <f t="shared" si="8"/>
        <v>0</v>
      </c>
    </row>
    <row r="77" spans="1:17" hidden="1" x14ac:dyDescent="0.25">
      <c r="A77" s="166" t="s">
        <v>128</v>
      </c>
      <c r="B77" s="149" t="s">
        <v>240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19">
        <f t="shared" si="8"/>
        <v>0</v>
      </c>
    </row>
    <row r="78" spans="1:17" hidden="1" x14ac:dyDescent="0.25">
      <c r="A78" s="166" t="s">
        <v>241</v>
      </c>
      <c r="B78" s="149" t="s">
        <v>242</v>
      </c>
      <c r="C78" s="133">
        <v>26576801</v>
      </c>
      <c r="D78" s="133">
        <v>6234065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19">
        <f t="shared" si="8"/>
        <v>32810866</v>
      </c>
    </row>
    <row r="79" spans="1:17" hidden="1" x14ac:dyDescent="0.25">
      <c r="A79" s="166" t="s">
        <v>243</v>
      </c>
      <c r="B79" s="149" t="s">
        <v>244</v>
      </c>
      <c r="C79" s="133">
        <v>4455000</v>
      </c>
      <c r="D79" s="133">
        <v>1045000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19">
        <f t="shared" si="8"/>
        <v>5500000</v>
      </c>
    </row>
    <row r="80" spans="1:17" hidden="1" x14ac:dyDescent="0.25">
      <c r="A80" s="166" t="s">
        <v>247</v>
      </c>
      <c r="B80" s="149" t="s">
        <v>248</v>
      </c>
      <c r="C80" s="133">
        <v>1938572</v>
      </c>
      <c r="D80" s="133">
        <v>454727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19">
        <f t="shared" si="8"/>
        <v>2393299</v>
      </c>
    </row>
    <row r="81" spans="1:16" hidden="1" x14ac:dyDescent="0.25">
      <c r="A81" s="150" t="s">
        <v>221</v>
      </c>
      <c r="B81" s="151" t="s">
        <v>220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19">
        <f t="shared" si="8"/>
        <v>0</v>
      </c>
    </row>
    <row r="82" spans="1:16" hidden="1" x14ac:dyDescent="0.25">
      <c r="A82" s="150" t="s">
        <v>221</v>
      </c>
      <c r="B82" s="151" t="s">
        <v>220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19">
        <f t="shared" si="8"/>
        <v>0</v>
      </c>
    </row>
    <row r="83" spans="1:16" hidden="1" x14ac:dyDescent="0.25">
      <c r="A83" s="150" t="s">
        <v>221</v>
      </c>
      <c r="B83" s="151" t="s">
        <v>220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19">
        <f t="shared" si="8"/>
        <v>0</v>
      </c>
    </row>
    <row r="84" spans="1:16" hidden="1" x14ac:dyDescent="0.25">
      <c r="A84" s="150" t="s">
        <v>221</v>
      </c>
      <c r="B84" s="151" t="s">
        <v>220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19">
        <f t="shared" si="8"/>
        <v>0</v>
      </c>
    </row>
    <row r="85" spans="1:16" hidden="1" x14ac:dyDescent="0.25">
      <c r="A85" s="150" t="s">
        <v>221</v>
      </c>
      <c r="B85" s="151" t="s">
        <v>220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19">
        <f t="shared" si="8"/>
        <v>0</v>
      </c>
    </row>
    <row r="86" spans="1:16" hidden="1" x14ac:dyDescent="0.25">
      <c r="A86" s="150" t="s">
        <v>221</v>
      </c>
      <c r="B86" s="151" t="s">
        <v>220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19">
        <f t="shared" si="8"/>
        <v>0</v>
      </c>
    </row>
    <row r="87" spans="1:16" hidden="1" x14ac:dyDescent="0.25">
      <c r="A87" s="150" t="s">
        <v>221</v>
      </c>
      <c r="B87" s="151" t="s">
        <v>220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19">
        <f t="shared" si="8"/>
        <v>0</v>
      </c>
    </row>
    <row r="88" spans="1:16" hidden="1" x14ac:dyDescent="0.25">
      <c r="A88" s="150" t="s">
        <v>221</v>
      </c>
      <c r="B88" s="151" t="s">
        <v>220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19">
        <f t="shared" si="8"/>
        <v>0</v>
      </c>
    </row>
    <row r="89" spans="1:16" hidden="1" x14ac:dyDescent="0.25">
      <c r="A89" s="141">
        <v>26</v>
      </c>
      <c r="B89" s="149" t="s">
        <v>222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19">
        <f t="shared" si="8"/>
        <v>0</v>
      </c>
    </row>
    <row r="90" spans="1:16" hidden="1" x14ac:dyDescent="0.25">
      <c r="A90" s="150" t="s">
        <v>221</v>
      </c>
      <c r="B90" s="151" t="s">
        <v>220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19">
        <f t="shared" si="8"/>
        <v>0</v>
      </c>
    </row>
    <row r="91" spans="1:16" hidden="1" x14ac:dyDescent="0.25">
      <c r="A91" s="150" t="s">
        <v>221</v>
      </c>
      <c r="B91" s="151" t="s">
        <v>220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19">
        <f t="shared" si="8"/>
        <v>0</v>
      </c>
    </row>
    <row r="92" spans="1:16" hidden="1" x14ac:dyDescent="0.25">
      <c r="A92" s="141">
        <v>30</v>
      </c>
      <c r="B92" s="149" t="s">
        <v>223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19">
        <f t="shared" si="8"/>
        <v>0</v>
      </c>
    </row>
    <row r="93" spans="1:16" hidden="1" x14ac:dyDescent="0.25">
      <c r="A93" s="150" t="s">
        <v>221</v>
      </c>
      <c r="B93" s="151" t="s">
        <v>220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19">
        <f t="shared" si="8"/>
        <v>0</v>
      </c>
    </row>
    <row r="94" spans="1:16" hidden="1" x14ac:dyDescent="0.25">
      <c r="A94" s="150" t="s">
        <v>221</v>
      </c>
      <c r="B94" s="151" t="s">
        <v>220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19">
        <f t="shared" si="8"/>
        <v>0</v>
      </c>
    </row>
    <row r="95" spans="1:16" hidden="1" x14ac:dyDescent="0.25">
      <c r="A95" s="150" t="s">
        <v>221</v>
      </c>
      <c r="B95" s="151" t="s">
        <v>220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19">
        <f t="shared" si="8"/>
        <v>0</v>
      </c>
    </row>
    <row r="96" spans="1:16" hidden="1" x14ac:dyDescent="0.25">
      <c r="A96" s="150" t="s">
        <v>221</v>
      </c>
      <c r="B96" s="151" t="s">
        <v>220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19">
        <f t="shared" si="8"/>
        <v>0</v>
      </c>
    </row>
    <row r="97" spans="1:16" hidden="1" x14ac:dyDescent="0.25">
      <c r="A97" s="150" t="s">
        <v>221</v>
      </c>
      <c r="B97" s="151" t="s">
        <v>220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19">
        <f t="shared" si="8"/>
        <v>0</v>
      </c>
    </row>
    <row r="98" spans="1:16" hidden="1" x14ac:dyDescent="0.25">
      <c r="A98" s="150" t="s">
        <v>221</v>
      </c>
      <c r="B98" s="151" t="s">
        <v>220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19">
        <f t="shared" si="8"/>
        <v>0</v>
      </c>
    </row>
    <row r="99" spans="1:16" hidden="1" x14ac:dyDescent="0.25">
      <c r="A99" s="150" t="s">
        <v>221</v>
      </c>
      <c r="B99" s="151" t="s">
        <v>220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19">
        <f t="shared" si="8"/>
        <v>0</v>
      </c>
    </row>
    <row r="100" spans="1:16" hidden="1" x14ac:dyDescent="0.25">
      <c r="A100" s="150" t="s">
        <v>221</v>
      </c>
      <c r="B100" s="151" t="s">
        <v>220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19">
        <f t="shared" si="8"/>
        <v>0</v>
      </c>
    </row>
    <row r="101" spans="1:16" hidden="1" x14ac:dyDescent="0.25">
      <c r="A101" s="150" t="s">
        <v>221</v>
      </c>
      <c r="B101" s="151" t="s">
        <v>220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19">
        <f t="shared" si="8"/>
        <v>0</v>
      </c>
    </row>
    <row r="102" spans="1:16" hidden="1" x14ac:dyDescent="0.25">
      <c r="A102" s="150" t="s">
        <v>221</v>
      </c>
      <c r="B102" s="151" t="s">
        <v>220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19">
        <f t="shared" si="8"/>
        <v>0</v>
      </c>
    </row>
    <row r="103" spans="1:16" hidden="1" x14ac:dyDescent="0.25">
      <c r="A103" s="150" t="s">
        <v>221</v>
      </c>
      <c r="B103" s="151" t="s">
        <v>220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19">
        <f t="shared" si="8"/>
        <v>0</v>
      </c>
    </row>
    <row r="104" spans="1:16" hidden="1" x14ac:dyDescent="0.25">
      <c r="A104" s="150" t="s">
        <v>221</v>
      </c>
      <c r="B104" s="151" t="s">
        <v>220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19">
        <f t="shared" si="8"/>
        <v>0</v>
      </c>
    </row>
    <row r="105" spans="1:16" hidden="1" x14ac:dyDescent="0.25">
      <c r="A105" s="150" t="s">
        <v>221</v>
      </c>
      <c r="B105" s="151" t="s">
        <v>220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19">
        <f t="shared" si="8"/>
        <v>0</v>
      </c>
    </row>
    <row r="106" spans="1:16" hidden="1" x14ac:dyDescent="0.25">
      <c r="A106" s="150" t="s">
        <v>221</v>
      </c>
      <c r="B106" s="151" t="s">
        <v>220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19">
        <f t="shared" si="8"/>
        <v>0</v>
      </c>
    </row>
    <row r="107" spans="1:16" hidden="1" x14ac:dyDescent="0.25">
      <c r="A107" s="150" t="s">
        <v>221</v>
      </c>
      <c r="B107" s="151" t="s">
        <v>220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19">
        <f t="shared" si="8"/>
        <v>0</v>
      </c>
    </row>
    <row r="108" spans="1:16" hidden="1" x14ac:dyDescent="0.25">
      <c r="A108" s="150" t="s">
        <v>221</v>
      </c>
      <c r="B108" s="151" t="s">
        <v>220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19">
        <f t="shared" si="8"/>
        <v>0</v>
      </c>
    </row>
    <row r="109" spans="1:16" hidden="1" x14ac:dyDescent="0.25">
      <c r="A109" s="150" t="s">
        <v>221</v>
      </c>
      <c r="B109" s="151" t="s">
        <v>220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19">
        <f t="shared" si="8"/>
        <v>0</v>
      </c>
    </row>
    <row r="110" spans="1:16" hidden="1" x14ac:dyDescent="0.25">
      <c r="A110" s="150" t="s">
        <v>221</v>
      </c>
      <c r="B110" s="151" t="s">
        <v>220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19">
        <f t="shared" si="8"/>
        <v>0</v>
      </c>
    </row>
    <row r="111" spans="1:16" hidden="1" x14ac:dyDescent="0.25">
      <c r="A111" s="150" t="s">
        <v>221</v>
      </c>
      <c r="B111" s="151" t="s">
        <v>220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19">
        <f t="shared" si="8"/>
        <v>0</v>
      </c>
    </row>
    <row r="112" spans="1:16" hidden="1" x14ac:dyDescent="0.25">
      <c r="A112" s="141">
        <v>82</v>
      </c>
      <c r="B112" s="149" t="s">
        <v>225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19">
        <f t="shared" si="8"/>
        <v>0</v>
      </c>
    </row>
    <row r="113" spans="1:18" hidden="1" x14ac:dyDescent="0.25">
      <c r="A113" s="141">
        <v>86</v>
      </c>
      <c r="B113" s="149" t="s">
        <v>227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19">
        <f t="shared" si="8"/>
        <v>0</v>
      </c>
    </row>
    <row r="114" spans="1:18" hidden="1" x14ac:dyDescent="0.25">
      <c r="A114" s="141">
        <v>87</v>
      </c>
      <c r="B114" s="149" t="s">
        <v>224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19">
        <f t="shared" si="8"/>
        <v>0</v>
      </c>
    </row>
    <row r="115" spans="1:18" hidden="1" x14ac:dyDescent="0.25">
      <c r="A115" s="141">
        <v>88</v>
      </c>
      <c r="B115" s="149" t="s">
        <v>226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19">
        <f t="shared" si="8"/>
        <v>0</v>
      </c>
    </row>
    <row r="116" spans="1:18" hidden="1" x14ac:dyDescent="0.25">
      <c r="A116" s="141">
        <v>89</v>
      </c>
      <c r="B116" s="149" t="s">
        <v>228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19">
        <f t="shared" si="8"/>
        <v>0</v>
      </c>
    </row>
    <row r="117" spans="1:18" hidden="1" x14ac:dyDescent="0.25">
      <c r="A117" s="162"/>
      <c r="B117" s="161" t="s">
        <v>213</v>
      </c>
      <c r="C117" s="137">
        <f>SUM(C71:C116)</f>
        <v>32970373</v>
      </c>
      <c r="D117" s="137">
        <f t="shared" ref="D117:O117" si="9">SUM(D71:D116)</f>
        <v>7733792</v>
      </c>
      <c r="E117" s="137">
        <f t="shared" si="9"/>
        <v>0</v>
      </c>
      <c r="F117" s="137">
        <f t="shared" si="9"/>
        <v>0</v>
      </c>
      <c r="G117" s="137">
        <f t="shared" si="9"/>
        <v>0</v>
      </c>
      <c r="H117" s="137">
        <f t="shared" si="9"/>
        <v>0</v>
      </c>
      <c r="I117" s="137">
        <f t="shared" si="9"/>
        <v>0</v>
      </c>
      <c r="J117" s="137">
        <f t="shared" si="9"/>
        <v>0</v>
      </c>
      <c r="K117" s="137">
        <f t="shared" si="9"/>
        <v>0</v>
      </c>
      <c r="L117" s="137">
        <f t="shared" si="9"/>
        <v>0</v>
      </c>
      <c r="M117" s="137">
        <f t="shared" si="9"/>
        <v>0</v>
      </c>
      <c r="N117" s="137">
        <f t="shared" si="9"/>
        <v>0</v>
      </c>
      <c r="O117" s="137">
        <f t="shared" si="9"/>
        <v>0</v>
      </c>
      <c r="P117" s="138">
        <f>SUM(P71:P116)</f>
        <v>40704165</v>
      </c>
    </row>
    <row r="118" spans="1:18" hidden="1" x14ac:dyDescent="0.2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</row>
    <row r="119" spans="1:18" ht="15.75" hidden="1" thickBot="1" x14ac:dyDescent="0.3">
      <c r="B119" s="54" t="s">
        <v>2</v>
      </c>
      <c r="C119" s="129">
        <f>C69-C117</f>
        <v>0</v>
      </c>
      <c r="D119" s="129">
        <f t="shared" ref="D119:O119" si="10">D69-D117</f>
        <v>0</v>
      </c>
      <c r="E119" s="129">
        <f t="shared" si="10"/>
        <v>0</v>
      </c>
      <c r="F119" s="129">
        <f t="shared" si="10"/>
        <v>0</v>
      </c>
      <c r="G119" s="129">
        <f t="shared" si="10"/>
        <v>0</v>
      </c>
      <c r="H119" s="129">
        <f t="shared" si="10"/>
        <v>0</v>
      </c>
      <c r="I119" s="129">
        <f t="shared" si="10"/>
        <v>0</v>
      </c>
      <c r="J119" s="129">
        <f t="shared" si="10"/>
        <v>0</v>
      </c>
      <c r="K119" s="129">
        <f t="shared" si="10"/>
        <v>0</v>
      </c>
      <c r="L119" s="129">
        <f t="shared" si="10"/>
        <v>0</v>
      </c>
      <c r="M119" s="129">
        <f t="shared" si="10"/>
        <v>0</v>
      </c>
      <c r="N119" s="129">
        <f t="shared" si="10"/>
        <v>0</v>
      </c>
      <c r="O119" s="129">
        <f t="shared" si="10"/>
        <v>0</v>
      </c>
      <c r="P119" s="121">
        <f>P69-P117</f>
        <v>0</v>
      </c>
    </row>
    <row r="120" spans="1:18" ht="15.75" hidden="1" thickTop="1" x14ac:dyDescent="0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1:18" hidden="1" x14ac:dyDescent="0.2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1:18" ht="23.25" x14ac:dyDescent="0.35">
      <c r="A122" s="187" t="s">
        <v>250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</row>
    <row r="123" spans="1:18" s="2" customFormat="1" ht="25.5" x14ac:dyDescent="0.2">
      <c r="A123" s="160"/>
      <c r="B123" s="130"/>
      <c r="C123" s="125">
        <f>C6</f>
        <v>2501</v>
      </c>
      <c r="D123" s="125">
        <f t="shared" ref="D123:O124" si="11">D6</f>
        <v>2507</v>
      </c>
      <c r="E123" s="125">
        <f t="shared" si="11"/>
        <v>3601</v>
      </c>
      <c r="F123" s="145" t="str">
        <f t="shared" si="11"/>
        <v>RGL</v>
      </c>
      <c r="G123" s="145" t="str">
        <f t="shared" si="11"/>
        <v>RGL</v>
      </c>
      <c r="H123" s="145" t="str">
        <f t="shared" si="11"/>
        <v>RGL</v>
      </c>
      <c r="I123" s="145" t="str">
        <f t="shared" si="11"/>
        <v>RGL</v>
      </c>
      <c r="J123" s="145" t="str">
        <f t="shared" si="11"/>
        <v>RGL</v>
      </c>
      <c r="K123" s="145" t="str">
        <f t="shared" si="11"/>
        <v>RGL</v>
      </c>
      <c r="L123" s="145" t="str">
        <f t="shared" si="11"/>
        <v>RGL</v>
      </c>
      <c r="M123" s="145" t="str">
        <f t="shared" si="11"/>
        <v>RGL</v>
      </c>
      <c r="N123" s="145" t="str">
        <f t="shared" si="11"/>
        <v>RGL</v>
      </c>
      <c r="O123" s="145" t="str">
        <f t="shared" si="11"/>
        <v>RGL</v>
      </c>
      <c r="P123" s="165" t="s">
        <v>232</v>
      </c>
    </row>
    <row r="124" spans="1:18" ht="26.25" x14ac:dyDescent="0.25">
      <c r="A124" s="124"/>
      <c r="B124" s="131" t="s">
        <v>211</v>
      </c>
      <c r="C124" s="126" t="str">
        <f>C7</f>
        <v>Appropriation Control</v>
      </c>
      <c r="D124" s="126" t="str">
        <f t="shared" si="11"/>
        <v>Highway Fund</v>
      </c>
      <c r="E124" s="126" t="str">
        <f t="shared" si="11"/>
        <v>Licenses and Fees</v>
      </c>
      <c r="F124" s="146" t="str">
        <f t="shared" si="11"/>
        <v>RGL Name</v>
      </c>
      <c r="G124" s="146" t="str">
        <f t="shared" si="11"/>
        <v>RGL Name</v>
      </c>
      <c r="H124" s="146" t="str">
        <f t="shared" si="11"/>
        <v>RGL Name</v>
      </c>
      <c r="I124" s="146" t="str">
        <f t="shared" si="11"/>
        <v>RGL Name</v>
      </c>
      <c r="J124" s="146" t="str">
        <f t="shared" si="11"/>
        <v>RGL Name</v>
      </c>
      <c r="K124" s="146" t="str">
        <f t="shared" si="11"/>
        <v>RGL Name</v>
      </c>
      <c r="L124" s="146" t="str">
        <f t="shared" si="11"/>
        <v>RGL Name</v>
      </c>
      <c r="M124" s="146" t="str">
        <f t="shared" si="11"/>
        <v>RGL Name</v>
      </c>
      <c r="N124" s="146" t="str">
        <f t="shared" si="11"/>
        <v>RGL Name</v>
      </c>
      <c r="O124" s="146" t="str">
        <f t="shared" si="11"/>
        <v>RGL Name</v>
      </c>
      <c r="P124" s="123" t="s">
        <v>230</v>
      </c>
      <c r="Q124" s="163"/>
      <c r="R124" s="117"/>
    </row>
    <row r="125" spans="1:18" x14ac:dyDescent="0.25">
      <c r="A125" s="139" t="s">
        <v>196</v>
      </c>
      <c r="B125" s="140" t="s">
        <v>197</v>
      </c>
      <c r="C125" s="132">
        <f>C8+C66</f>
        <v>2129463</v>
      </c>
      <c r="D125" s="132">
        <f t="shared" ref="D125:O125" si="12">D8+D66</f>
        <v>455955</v>
      </c>
      <c r="E125" s="132">
        <f t="shared" si="12"/>
        <v>0</v>
      </c>
      <c r="F125" s="132">
        <f t="shared" si="12"/>
        <v>0</v>
      </c>
      <c r="G125" s="132">
        <f t="shared" si="12"/>
        <v>0</v>
      </c>
      <c r="H125" s="132">
        <f t="shared" si="12"/>
        <v>0</v>
      </c>
      <c r="I125" s="132">
        <f t="shared" si="12"/>
        <v>0</v>
      </c>
      <c r="J125" s="132">
        <f t="shared" si="12"/>
        <v>0</v>
      </c>
      <c r="K125" s="132">
        <f t="shared" si="12"/>
        <v>0</v>
      </c>
      <c r="L125" s="132">
        <f t="shared" si="12"/>
        <v>0</v>
      </c>
      <c r="M125" s="132">
        <f t="shared" si="12"/>
        <v>0</v>
      </c>
      <c r="N125" s="132">
        <f t="shared" si="12"/>
        <v>0</v>
      </c>
      <c r="O125" s="132">
        <f t="shared" si="12"/>
        <v>0</v>
      </c>
      <c r="P125" s="71">
        <f>SUM(C125:O125)</f>
        <v>2585418</v>
      </c>
      <c r="Q125" s="112"/>
    </row>
    <row r="126" spans="1:18" x14ac:dyDescent="0.25">
      <c r="A126" s="141" t="s">
        <v>196</v>
      </c>
      <c r="B126" s="142" t="s">
        <v>204</v>
      </c>
      <c r="C126" s="133">
        <f t="shared" ref="C126:O127" si="13">C9+C67</f>
        <v>32970373</v>
      </c>
      <c r="D126" s="133">
        <f t="shared" si="13"/>
        <v>7733792</v>
      </c>
      <c r="E126" s="133">
        <f t="shared" si="13"/>
        <v>0</v>
      </c>
      <c r="F126" s="133">
        <f t="shared" si="13"/>
        <v>0</v>
      </c>
      <c r="G126" s="133">
        <f t="shared" si="13"/>
        <v>0</v>
      </c>
      <c r="H126" s="133">
        <f t="shared" si="13"/>
        <v>0</v>
      </c>
      <c r="I126" s="133">
        <f t="shared" si="13"/>
        <v>0</v>
      </c>
      <c r="J126" s="133">
        <f t="shared" si="13"/>
        <v>0</v>
      </c>
      <c r="K126" s="133">
        <f t="shared" si="13"/>
        <v>0</v>
      </c>
      <c r="L126" s="133">
        <f t="shared" si="13"/>
        <v>0</v>
      </c>
      <c r="M126" s="133">
        <f t="shared" si="13"/>
        <v>0</v>
      </c>
      <c r="N126" s="133">
        <f t="shared" si="13"/>
        <v>0</v>
      </c>
      <c r="O126" s="133">
        <f t="shared" si="13"/>
        <v>0</v>
      </c>
      <c r="P126" s="71">
        <f t="shared" ref="P126:P127" si="14">SUM(C126:O126)</f>
        <v>40704165</v>
      </c>
      <c r="Q126" s="112"/>
    </row>
    <row r="127" spans="1:18" x14ac:dyDescent="0.25">
      <c r="A127" s="143" t="s">
        <v>196</v>
      </c>
      <c r="B127" s="144" t="s">
        <v>214</v>
      </c>
      <c r="C127" s="127">
        <f t="shared" si="13"/>
        <v>0</v>
      </c>
      <c r="D127" s="127">
        <f t="shared" si="13"/>
        <v>0</v>
      </c>
      <c r="E127" s="127">
        <f t="shared" si="13"/>
        <v>0</v>
      </c>
      <c r="F127" s="127">
        <f t="shared" si="13"/>
        <v>0</v>
      </c>
      <c r="G127" s="127">
        <f t="shared" si="13"/>
        <v>0</v>
      </c>
      <c r="H127" s="127">
        <f t="shared" si="13"/>
        <v>0</v>
      </c>
      <c r="I127" s="127">
        <f t="shared" si="13"/>
        <v>0</v>
      </c>
      <c r="J127" s="127">
        <f t="shared" si="13"/>
        <v>0</v>
      </c>
      <c r="K127" s="127">
        <f t="shared" si="13"/>
        <v>0</v>
      </c>
      <c r="L127" s="127">
        <f t="shared" si="13"/>
        <v>0</v>
      </c>
      <c r="M127" s="127">
        <f t="shared" si="13"/>
        <v>0</v>
      </c>
      <c r="N127" s="127">
        <f t="shared" si="13"/>
        <v>0</v>
      </c>
      <c r="O127" s="127">
        <f t="shared" si="13"/>
        <v>0</v>
      </c>
      <c r="P127" s="71">
        <f t="shared" si="14"/>
        <v>0</v>
      </c>
    </row>
    <row r="128" spans="1:18" ht="15.75" thickBot="1" x14ac:dyDescent="0.3">
      <c r="A128" s="159"/>
      <c r="B128" s="157" t="s">
        <v>210</v>
      </c>
      <c r="C128" s="152">
        <f>SUM(C125:C127)</f>
        <v>35099836</v>
      </c>
      <c r="D128" s="153">
        <f t="shared" ref="D128:O128" si="15">SUM(D125:D127)</f>
        <v>8189747</v>
      </c>
      <c r="E128" s="153">
        <f t="shared" si="15"/>
        <v>0</v>
      </c>
      <c r="F128" s="153">
        <f t="shared" si="15"/>
        <v>0</v>
      </c>
      <c r="G128" s="153">
        <f t="shared" si="15"/>
        <v>0</v>
      </c>
      <c r="H128" s="153">
        <f t="shared" si="15"/>
        <v>0</v>
      </c>
      <c r="I128" s="153">
        <f t="shared" si="15"/>
        <v>0</v>
      </c>
      <c r="J128" s="153">
        <f t="shared" si="15"/>
        <v>0</v>
      </c>
      <c r="K128" s="153">
        <f t="shared" si="15"/>
        <v>0</v>
      </c>
      <c r="L128" s="153">
        <f t="shared" si="15"/>
        <v>0</v>
      </c>
      <c r="M128" s="153">
        <f t="shared" si="15"/>
        <v>0</v>
      </c>
      <c r="N128" s="153">
        <f t="shared" si="15"/>
        <v>0</v>
      </c>
      <c r="O128" s="153">
        <f t="shared" si="15"/>
        <v>0</v>
      </c>
      <c r="P128" s="154">
        <f>SUM(P125:P127)</f>
        <v>43289583</v>
      </c>
    </row>
    <row r="129" spans="1:16" ht="15.75" thickTop="1" x14ac:dyDescent="0.25">
      <c r="A129" s="135"/>
      <c r="B129" s="136" t="s">
        <v>212</v>
      </c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6"/>
    </row>
    <row r="130" spans="1:16" x14ac:dyDescent="0.25">
      <c r="A130" s="139" t="s">
        <v>14</v>
      </c>
      <c r="B130" s="147" t="s">
        <v>215</v>
      </c>
      <c r="C130" s="148">
        <f t="shared" ref="C130:O145" si="16">C13+C71</f>
        <v>1105567</v>
      </c>
      <c r="D130" s="148">
        <f t="shared" si="16"/>
        <v>237666</v>
      </c>
      <c r="E130" s="148">
        <f t="shared" si="16"/>
        <v>0</v>
      </c>
      <c r="F130" s="148">
        <f t="shared" si="16"/>
        <v>0</v>
      </c>
      <c r="G130" s="148">
        <f t="shared" si="16"/>
        <v>0</v>
      </c>
      <c r="H130" s="148">
        <f t="shared" si="16"/>
        <v>0</v>
      </c>
      <c r="I130" s="148">
        <f t="shared" si="16"/>
        <v>0</v>
      </c>
      <c r="J130" s="148">
        <f t="shared" si="16"/>
        <v>0</v>
      </c>
      <c r="K130" s="148">
        <f t="shared" si="16"/>
        <v>0</v>
      </c>
      <c r="L130" s="148">
        <f t="shared" si="16"/>
        <v>0</v>
      </c>
      <c r="M130" s="148">
        <f t="shared" si="16"/>
        <v>0</v>
      </c>
      <c r="N130" s="148">
        <f t="shared" si="16"/>
        <v>0</v>
      </c>
      <c r="O130" s="148">
        <f t="shared" si="16"/>
        <v>0</v>
      </c>
      <c r="P130" s="119">
        <f>SUM(C130:O130)</f>
        <v>1343233</v>
      </c>
    </row>
    <row r="131" spans="1:16" hidden="1" x14ac:dyDescent="0.25">
      <c r="A131" s="141" t="s">
        <v>198</v>
      </c>
      <c r="B131" s="149" t="s">
        <v>216</v>
      </c>
      <c r="C131" s="133">
        <f t="shared" si="16"/>
        <v>0</v>
      </c>
      <c r="D131" s="133">
        <f t="shared" si="16"/>
        <v>0</v>
      </c>
      <c r="E131" s="133">
        <f t="shared" si="16"/>
        <v>0</v>
      </c>
      <c r="F131" s="133">
        <f t="shared" si="16"/>
        <v>0</v>
      </c>
      <c r="G131" s="133">
        <f t="shared" si="16"/>
        <v>0</v>
      </c>
      <c r="H131" s="133">
        <f t="shared" si="16"/>
        <v>0</v>
      </c>
      <c r="I131" s="133">
        <f t="shared" si="16"/>
        <v>0</v>
      </c>
      <c r="J131" s="133">
        <f t="shared" si="16"/>
        <v>0</v>
      </c>
      <c r="K131" s="133">
        <f t="shared" si="16"/>
        <v>0</v>
      </c>
      <c r="L131" s="133">
        <f t="shared" si="16"/>
        <v>0</v>
      </c>
      <c r="M131" s="133">
        <f t="shared" si="16"/>
        <v>0</v>
      </c>
      <c r="N131" s="133">
        <f t="shared" si="16"/>
        <v>0</v>
      </c>
      <c r="O131" s="133">
        <f t="shared" si="16"/>
        <v>0</v>
      </c>
      <c r="P131" s="119">
        <f t="shared" ref="P131:P175" si="17">SUM(C131:O131)</f>
        <v>0</v>
      </c>
    </row>
    <row r="132" spans="1:16" s="96" customFormat="1" x14ac:dyDescent="0.25">
      <c r="A132" s="141" t="s">
        <v>199</v>
      </c>
      <c r="B132" s="149" t="s">
        <v>217</v>
      </c>
      <c r="C132" s="133">
        <f t="shared" si="16"/>
        <v>12766</v>
      </c>
      <c r="D132" s="133">
        <f t="shared" si="16"/>
        <v>2994</v>
      </c>
      <c r="E132" s="133">
        <f t="shared" si="16"/>
        <v>0</v>
      </c>
      <c r="F132" s="133">
        <f t="shared" si="16"/>
        <v>0</v>
      </c>
      <c r="G132" s="133">
        <f t="shared" si="16"/>
        <v>0</v>
      </c>
      <c r="H132" s="133">
        <f t="shared" si="16"/>
        <v>0</v>
      </c>
      <c r="I132" s="133">
        <f t="shared" si="16"/>
        <v>0</v>
      </c>
      <c r="J132" s="133">
        <f t="shared" si="16"/>
        <v>0</v>
      </c>
      <c r="K132" s="133">
        <f t="shared" si="16"/>
        <v>0</v>
      </c>
      <c r="L132" s="133">
        <f t="shared" si="16"/>
        <v>0</v>
      </c>
      <c r="M132" s="133">
        <f t="shared" si="16"/>
        <v>0</v>
      </c>
      <c r="N132" s="133">
        <f t="shared" si="16"/>
        <v>0</v>
      </c>
      <c r="O132" s="133">
        <f t="shared" si="16"/>
        <v>0</v>
      </c>
      <c r="P132" s="119">
        <f t="shared" si="17"/>
        <v>15760</v>
      </c>
    </row>
    <row r="133" spans="1:16" s="96" customFormat="1" x14ac:dyDescent="0.25">
      <c r="A133" s="141" t="s">
        <v>69</v>
      </c>
      <c r="B133" s="149" t="s">
        <v>218</v>
      </c>
      <c r="C133" s="133">
        <f t="shared" si="16"/>
        <v>110378</v>
      </c>
      <c r="D133" s="133">
        <f t="shared" si="16"/>
        <v>25872</v>
      </c>
      <c r="E133" s="133">
        <f t="shared" si="16"/>
        <v>0</v>
      </c>
      <c r="F133" s="133">
        <f t="shared" si="16"/>
        <v>0</v>
      </c>
      <c r="G133" s="133">
        <f t="shared" si="16"/>
        <v>0</v>
      </c>
      <c r="H133" s="133">
        <f t="shared" si="16"/>
        <v>0</v>
      </c>
      <c r="I133" s="133">
        <f t="shared" si="16"/>
        <v>0</v>
      </c>
      <c r="J133" s="133">
        <f t="shared" si="16"/>
        <v>0</v>
      </c>
      <c r="K133" s="133">
        <f t="shared" si="16"/>
        <v>0</v>
      </c>
      <c r="L133" s="133">
        <f t="shared" si="16"/>
        <v>0</v>
      </c>
      <c r="M133" s="133">
        <f t="shared" si="16"/>
        <v>0</v>
      </c>
      <c r="N133" s="133">
        <f t="shared" si="16"/>
        <v>0</v>
      </c>
      <c r="O133" s="133">
        <f t="shared" si="16"/>
        <v>0</v>
      </c>
      <c r="P133" s="119">
        <f t="shared" si="17"/>
        <v>136250</v>
      </c>
    </row>
    <row r="134" spans="1:16" s="96" customFormat="1" x14ac:dyDescent="0.25">
      <c r="A134" s="141" t="s">
        <v>201</v>
      </c>
      <c r="B134" s="149" t="s">
        <v>219</v>
      </c>
      <c r="C134" s="133">
        <f t="shared" si="16"/>
        <v>24819</v>
      </c>
      <c r="D134" s="133">
        <f t="shared" si="16"/>
        <v>5822</v>
      </c>
      <c r="E134" s="133">
        <f t="shared" si="16"/>
        <v>0</v>
      </c>
      <c r="F134" s="133">
        <f t="shared" si="16"/>
        <v>0</v>
      </c>
      <c r="G134" s="133">
        <f t="shared" si="16"/>
        <v>0</v>
      </c>
      <c r="H134" s="133">
        <f t="shared" si="16"/>
        <v>0</v>
      </c>
      <c r="I134" s="133">
        <f t="shared" si="16"/>
        <v>0</v>
      </c>
      <c r="J134" s="133">
        <f t="shared" si="16"/>
        <v>0</v>
      </c>
      <c r="K134" s="133">
        <f t="shared" si="16"/>
        <v>0</v>
      </c>
      <c r="L134" s="133">
        <f t="shared" si="16"/>
        <v>0</v>
      </c>
      <c r="M134" s="133">
        <f t="shared" si="16"/>
        <v>0</v>
      </c>
      <c r="N134" s="133">
        <f t="shared" si="16"/>
        <v>0</v>
      </c>
      <c r="O134" s="133">
        <f t="shared" si="16"/>
        <v>0</v>
      </c>
      <c r="P134" s="119">
        <f t="shared" si="17"/>
        <v>30641</v>
      </c>
    </row>
    <row r="135" spans="1:16" s="96" customFormat="1" x14ac:dyDescent="0.25">
      <c r="A135" s="166" t="s">
        <v>200</v>
      </c>
      <c r="B135" s="149" t="s">
        <v>239</v>
      </c>
      <c r="C135" s="133">
        <f t="shared" si="16"/>
        <v>729000</v>
      </c>
      <c r="D135" s="133">
        <f t="shared" si="16"/>
        <v>171000</v>
      </c>
      <c r="E135" s="133">
        <f t="shared" si="16"/>
        <v>0</v>
      </c>
      <c r="F135" s="133">
        <f t="shared" si="16"/>
        <v>0</v>
      </c>
      <c r="G135" s="133">
        <f t="shared" si="16"/>
        <v>0</v>
      </c>
      <c r="H135" s="133">
        <f t="shared" si="16"/>
        <v>0</v>
      </c>
      <c r="I135" s="133">
        <f t="shared" si="16"/>
        <v>0</v>
      </c>
      <c r="J135" s="133">
        <f t="shared" si="16"/>
        <v>0</v>
      </c>
      <c r="K135" s="133">
        <f t="shared" si="16"/>
        <v>0</v>
      </c>
      <c r="L135" s="133">
        <f t="shared" si="16"/>
        <v>0</v>
      </c>
      <c r="M135" s="133">
        <f t="shared" si="16"/>
        <v>0</v>
      </c>
      <c r="N135" s="133">
        <f t="shared" si="16"/>
        <v>0</v>
      </c>
      <c r="O135" s="133">
        <f t="shared" si="16"/>
        <v>0</v>
      </c>
      <c r="P135" s="119">
        <f t="shared" si="17"/>
        <v>900000</v>
      </c>
    </row>
    <row r="136" spans="1:16" s="96" customFormat="1" x14ac:dyDescent="0.25">
      <c r="A136" s="166" t="s">
        <v>128</v>
      </c>
      <c r="B136" s="149" t="s">
        <v>240</v>
      </c>
      <c r="C136" s="133">
        <f t="shared" si="16"/>
        <v>92330</v>
      </c>
      <c r="D136" s="133">
        <f t="shared" si="16"/>
        <v>0</v>
      </c>
      <c r="E136" s="133">
        <f t="shared" si="16"/>
        <v>0</v>
      </c>
      <c r="F136" s="133">
        <f t="shared" si="16"/>
        <v>0</v>
      </c>
      <c r="G136" s="133">
        <f t="shared" si="16"/>
        <v>0</v>
      </c>
      <c r="H136" s="133">
        <f t="shared" si="16"/>
        <v>0</v>
      </c>
      <c r="I136" s="133">
        <f t="shared" si="16"/>
        <v>0</v>
      </c>
      <c r="J136" s="133">
        <f t="shared" si="16"/>
        <v>0</v>
      </c>
      <c r="K136" s="133">
        <f t="shared" si="16"/>
        <v>0</v>
      </c>
      <c r="L136" s="133">
        <f t="shared" si="16"/>
        <v>0</v>
      </c>
      <c r="M136" s="133">
        <f t="shared" si="16"/>
        <v>0</v>
      </c>
      <c r="N136" s="133">
        <f t="shared" si="16"/>
        <v>0</v>
      </c>
      <c r="O136" s="133">
        <f t="shared" si="16"/>
        <v>0</v>
      </c>
      <c r="P136" s="119">
        <f t="shared" si="17"/>
        <v>92330</v>
      </c>
    </row>
    <row r="137" spans="1:16" s="96" customFormat="1" x14ac:dyDescent="0.25">
      <c r="A137" s="166" t="s">
        <v>241</v>
      </c>
      <c r="B137" s="149" t="s">
        <v>242</v>
      </c>
      <c r="C137" s="133">
        <f t="shared" si="16"/>
        <v>26576801</v>
      </c>
      <c r="D137" s="133">
        <f t="shared" si="16"/>
        <v>6234065</v>
      </c>
      <c r="E137" s="133">
        <f t="shared" si="16"/>
        <v>0</v>
      </c>
      <c r="F137" s="133">
        <f t="shared" si="16"/>
        <v>0</v>
      </c>
      <c r="G137" s="133">
        <f t="shared" si="16"/>
        <v>0</v>
      </c>
      <c r="H137" s="133">
        <f t="shared" si="16"/>
        <v>0</v>
      </c>
      <c r="I137" s="133">
        <f t="shared" si="16"/>
        <v>0</v>
      </c>
      <c r="J137" s="133">
        <f t="shared" si="16"/>
        <v>0</v>
      </c>
      <c r="K137" s="133">
        <f t="shared" si="16"/>
        <v>0</v>
      </c>
      <c r="L137" s="133">
        <f t="shared" si="16"/>
        <v>0</v>
      </c>
      <c r="M137" s="133">
        <f t="shared" si="16"/>
        <v>0</v>
      </c>
      <c r="N137" s="133">
        <f t="shared" si="16"/>
        <v>0</v>
      </c>
      <c r="O137" s="133">
        <f t="shared" si="16"/>
        <v>0</v>
      </c>
      <c r="P137" s="119">
        <f t="shared" si="17"/>
        <v>32810866</v>
      </c>
    </row>
    <row r="138" spans="1:16" s="96" customFormat="1" x14ac:dyDescent="0.25">
      <c r="A138" s="166" t="s">
        <v>243</v>
      </c>
      <c r="B138" s="149" t="s">
        <v>244</v>
      </c>
      <c r="C138" s="133">
        <f t="shared" si="16"/>
        <v>4455000</v>
      </c>
      <c r="D138" s="133">
        <f t="shared" si="16"/>
        <v>1045000</v>
      </c>
      <c r="E138" s="133">
        <f t="shared" si="16"/>
        <v>0</v>
      </c>
      <c r="F138" s="133">
        <f t="shared" si="16"/>
        <v>0</v>
      </c>
      <c r="G138" s="133">
        <f t="shared" si="16"/>
        <v>0</v>
      </c>
      <c r="H138" s="133">
        <f t="shared" si="16"/>
        <v>0</v>
      </c>
      <c r="I138" s="133">
        <f t="shared" si="16"/>
        <v>0</v>
      </c>
      <c r="J138" s="133">
        <f t="shared" si="16"/>
        <v>0</v>
      </c>
      <c r="K138" s="133">
        <f t="shared" si="16"/>
        <v>0</v>
      </c>
      <c r="L138" s="133">
        <f t="shared" si="16"/>
        <v>0</v>
      </c>
      <c r="M138" s="133">
        <f t="shared" si="16"/>
        <v>0</v>
      </c>
      <c r="N138" s="133">
        <f t="shared" si="16"/>
        <v>0</v>
      </c>
      <c r="O138" s="133">
        <f t="shared" si="16"/>
        <v>0</v>
      </c>
      <c r="P138" s="119">
        <f t="shared" si="17"/>
        <v>5500000</v>
      </c>
    </row>
    <row r="139" spans="1:16" s="96" customFormat="1" x14ac:dyDescent="0.25">
      <c r="A139" s="166" t="s">
        <v>247</v>
      </c>
      <c r="B139" s="149" t="s">
        <v>248</v>
      </c>
      <c r="C139" s="133">
        <f t="shared" si="16"/>
        <v>1938572</v>
      </c>
      <c r="D139" s="133">
        <f t="shared" si="16"/>
        <v>454727</v>
      </c>
      <c r="E139" s="133">
        <f t="shared" si="16"/>
        <v>0</v>
      </c>
      <c r="F139" s="133">
        <f t="shared" si="16"/>
        <v>0</v>
      </c>
      <c r="G139" s="133">
        <f t="shared" si="16"/>
        <v>0</v>
      </c>
      <c r="H139" s="133">
        <f t="shared" si="16"/>
        <v>0</v>
      </c>
      <c r="I139" s="133">
        <f t="shared" si="16"/>
        <v>0</v>
      </c>
      <c r="J139" s="133">
        <f t="shared" si="16"/>
        <v>0</v>
      </c>
      <c r="K139" s="133">
        <f t="shared" si="16"/>
        <v>0</v>
      </c>
      <c r="L139" s="133">
        <f t="shared" si="16"/>
        <v>0</v>
      </c>
      <c r="M139" s="133">
        <f t="shared" si="16"/>
        <v>0</v>
      </c>
      <c r="N139" s="133">
        <f t="shared" si="16"/>
        <v>0</v>
      </c>
      <c r="O139" s="133">
        <f t="shared" si="16"/>
        <v>0</v>
      </c>
      <c r="P139" s="119">
        <f t="shared" si="17"/>
        <v>2393299</v>
      </c>
    </row>
    <row r="140" spans="1:16" s="96" customFormat="1" hidden="1" x14ac:dyDescent="0.25">
      <c r="A140" s="150" t="s">
        <v>221</v>
      </c>
      <c r="B140" s="151" t="s">
        <v>220</v>
      </c>
      <c r="C140" s="133">
        <f t="shared" si="16"/>
        <v>0</v>
      </c>
      <c r="D140" s="133">
        <f t="shared" si="16"/>
        <v>0</v>
      </c>
      <c r="E140" s="133">
        <f t="shared" si="16"/>
        <v>0</v>
      </c>
      <c r="F140" s="133">
        <f t="shared" si="16"/>
        <v>0</v>
      </c>
      <c r="G140" s="133">
        <f t="shared" si="16"/>
        <v>0</v>
      </c>
      <c r="H140" s="133">
        <f t="shared" si="16"/>
        <v>0</v>
      </c>
      <c r="I140" s="133">
        <f t="shared" si="16"/>
        <v>0</v>
      </c>
      <c r="J140" s="133">
        <f t="shared" si="16"/>
        <v>0</v>
      </c>
      <c r="K140" s="133">
        <f t="shared" si="16"/>
        <v>0</v>
      </c>
      <c r="L140" s="133">
        <f t="shared" si="16"/>
        <v>0</v>
      </c>
      <c r="M140" s="133">
        <f t="shared" si="16"/>
        <v>0</v>
      </c>
      <c r="N140" s="133">
        <f t="shared" si="16"/>
        <v>0</v>
      </c>
      <c r="O140" s="133">
        <f t="shared" si="16"/>
        <v>0</v>
      </c>
      <c r="P140" s="119">
        <f t="shared" si="17"/>
        <v>0</v>
      </c>
    </row>
    <row r="141" spans="1:16" s="96" customFormat="1" hidden="1" x14ac:dyDescent="0.25">
      <c r="A141" s="150" t="s">
        <v>221</v>
      </c>
      <c r="B141" s="151" t="s">
        <v>220</v>
      </c>
      <c r="C141" s="133">
        <f t="shared" si="16"/>
        <v>0</v>
      </c>
      <c r="D141" s="133">
        <f t="shared" si="16"/>
        <v>0</v>
      </c>
      <c r="E141" s="133">
        <f t="shared" si="16"/>
        <v>0</v>
      </c>
      <c r="F141" s="133">
        <f t="shared" si="16"/>
        <v>0</v>
      </c>
      <c r="G141" s="133">
        <f t="shared" si="16"/>
        <v>0</v>
      </c>
      <c r="H141" s="133">
        <f t="shared" si="16"/>
        <v>0</v>
      </c>
      <c r="I141" s="133">
        <f t="shared" si="16"/>
        <v>0</v>
      </c>
      <c r="J141" s="133">
        <f t="shared" si="16"/>
        <v>0</v>
      </c>
      <c r="K141" s="133">
        <f t="shared" si="16"/>
        <v>0</v>
      </c>
      <c r="L141" s="133">
        <f t="shared" si="16"/>
        <v>0</v>
      </c>
      <c r="M141" s="133">
        <f t="shared" si="16"/>
        <v>0</v>
      </c>
      <c r="N141" s="133">
        <f t="shared" si="16"/>
        <v>0</v>
      </c>
      <c r="O141" s="133">
        <f t="shared" si="16"/>
        <v>0</v>
      </c>
      <c r="P141" s="119">
        <f t="shared" si="17"/>
        <v>0</v>
      </c>
    </row>
    <row r="142" spans="1:16" s="96" customFormat="1" hidden="1" x14ac:dyDescent="0.25">
      <c r="A142" s="150" t="s">
        <v>221</v>
      </c>
      <c r="B142" s="151" t="s">
        <v>220</v>
      </c>
      <c r="C142" s="133">
        <f t="shared" si="16"/>
        <v>0</v>
      </c>
      <c r="D142" s="133">
        <f t="shared" si="16"/>
        <v>0</v>
      </c>
      <c r="E142" s="133">
        <f t="shared" si="16"/>
        <v>0</v>
      </c>
      <c r="F142" s="133">
        <f t="shared" si="16"/>
        <v>0</v>
      </c>
      <c r="G142" s="133">
        <f t="shared" si="16"/>
        <v>0</v>
      </c>
      <c r="H142" s="133">
        <f t="shared" si="16"/>
        <v>0</v>
      </c>
      <c r="I142" s="133">
        <f t="shared" si="16"/>
        <v>0</v>
      </c>
      <c r="J142" s="133">
        <f t="shared" si="16"/>
        <v>0</v>
      </c>
      <c r="K142" s="133">
        <f t="shared" si="16"/>
        <v>0</v>
      </c>
      <c r="L142" s="133">
        <f t="shared" si="16"/>
        <v>0</v>
      </c>
      <c r="M142" s="133">
        <f t="shared" si="16"/>
        <v>0</v>
      </c>
      <c r="N142" s="133">
        <f t="shared" si="16"/>
        <v>0</v>
      </c>
      <c r="O142" s="133">
        <f t="shared" si="16"/>
        <v>0</v>
      </c>
      <c r="P142" s="119">
        <f t="shared" si="17"/>
        <v>0</v>
      </c>
    </row>
    <row r="143" spans="1:16" s="96" customFormat="1" hidden="1" x14ac:dyDescent="0.25">
      <c r="A143" s="150" t="s">
        <v>221</v>
      </c>
      <c r="B143" s="151" t="s">
        <v>220</v>
      </c>
      <c r="C143" s="133">
        <f t="shared" si="16"/>
        <v>0</v>
      </c>
      <c r="D143" s="133">
        <f t="shared" si="16"/>
        <v>0</v>
      </c>
      <c r="E143" s="133">
        <f t="shared" si="16"/>
        <v>0</v>
      </c>
      <c r="F143" s="133">
        <f t="shared" si="16"/>
        <v>0</v>
      </c>
      <c r="G143" s="133">
        <f t="shared" si="16"/>
        <v>0</v>
      </c>
      <c r="H143" s="133">
        <f t="shared" si="16"/>
        <v>0</v>
      </c>
      <c r="I143" s="133">
        <f t="shared" si="16"/>
        <v>0</v>
      </c>
      <c r="J143" s="133">
        <f t="shared" si="16"/>
        <v>0</v>
      </c>
      <c r="K143" s="133">
        <f t="shared" si="16"/>
        <v>0</v>
      </c>
      <c r="L143" s="133">
        <f t="shared" si="16"/>
        <v>0</v>
      </c>
      <c r="M143" s="133">
        <f t="shared" si="16"/>
        <v>0</v>
      </c>
      <c r="N143" s="133">
        <f t="shared" si="16"/>
        <v>0</v>
      </c>
      <c r="O143" s="133">
        <f t="shared" si="16"/>
        <v>0</v>
      </c>
      <c r="P143" s="119">
        <f t="shared" si="17"/>
        <v>0</v>
      </c>
    </row>
    <row r="144" spans="1:16" hidden="1" x14ac:dyDescent="0.25">
      <c r="A144" s="150" t="s">
        <v>221</v>
      </c>
      <c r="B144" s="151" t="s">
        <v>220</v>
      </c>
      <c r="C144" s="133">
        <f t="shared" si="16"/>
        <v>0</v>
      </c>
      <c r="D144" s="133">
        <f t="shared" si="16"/>
        <v>0</v>
      </c>
      <c r="E144" s="133">
        <f t="shared" si="16"/>
        <v>0</v>
      </c>
      <c r="F144" s="133">
        <f t="shared" si="16"/>
        <v>0</v>
      </c>
      <c r="G144" s="133">
        <f t="shared" si="16"/>
        <v>0</v>
      </c>
      <c r="H144" s="133">
        <f t="shared" si="16"/>
        <v>0</v>
      </c>
      <c r="I144" s="133">
        <f t="shared" si="16"/>
        <v>0</v>
      </c>
      <c r="J144" s="133">
        <f t="shared" si="16"/>
        <v>0</v>
      </c>
      <c r="K144" s="133">
        <f t="shared" si="16"/>
        <v>0</v>
      </c>
      <c r="L144" s="133">
        <f t="shared" si="16"/>
        <v>0</v>
      </c>
      <c r="M144" s="133">
        <f t="shared" si="16"/>
        <v>0</v>
      </c>
      <c r="N144" s="133">
        <f t="shared" si="16"/>
        <v>0</v>
      </c>
      <c r="O144" s="133">
        <f t="shared" si="16"/>
        <v>0</v>
      </c>
      <c r="P144" s="119">
        <f t="shared" si="17"/>
        <v>0</v>
      </c>
    </row>
    <row r="145" spans="1:16" hidden="1" x14ac:dyDescent="0.25">
      <c r="A145" s="150" t="s">
        <v>221</v>
      </c>
      <c r="B145" s="151" t="s">
        <v>220</v>
      </c>
      <c r="C145" s="133">
        <f t="shared" si="16"/>
        <v>0</v>
      </c>
      <c r="D145" s="133">
        <f t="shared" si="16"/>
        <v>0</v>
      </c>
      <c r="E145" s="133">
        <f t="shared" si="16"/>
        <v>0</v>
      </c>
      <c r="F145" s="133">
        <f t="shared" si="16"/>
        <v>0</v>
      </c>
      <c r="G145" s="133">
        <f t="shared" si="16"/>
        <v>0</v>
      </c>
      <c r="H145" s="133">
        <f t="shared" si="16"/>
        <v>0</v>
      </c>
      <c r="I145" s="133">
        <f t="shared" si="16"/>
        <v>0</v>
      </c>
      <c r="J145" s="133">
        <f t="shared" si="16"/>
        <v>0</v>
      </c>
      <c r="K145" s="133">
        <f t="shared" si="16"/>
        <v>0</v>
      </c>
      <c r="L145" s="133">
        <f t="shared" si="16"/>
        <v>0</v>
      </c>
      <c r="M145" s="133">
        <f t="shared" si="16"/>
        <v>0</v>
      </c>
      <c r="N145" s="133">
        <f t="shared" si="16"/>
        <v>0</v>
      </c>
      <c r="O145" s="133">
        <f t="shared" si="16"/>
        <v>0</v>
      </c>
      <c r="P145" s="119">
        <f t="shared" si="17"/>
        <v>0</v>
      </c>
    </row>
    <row r="146" spans="1:16" hidden="1" x14ac:dyDescent="0.25">
      <c r="A146" s="150" t="s">
        <v>221</v>
      </c>
      <c r="B146" s="151" t="s">
        <v>220</v>
      </c>
      <c r="C146" s="133">
        <f t="shared" ref="C146:O161" si="18">C29+C87</f>
        <v>0</v>
      </c>
      <c r="D146" s="133">
        <f t="shared" si="18"/>
        <v>0</v>
      </c>
      <c r="E146" s="133">
        <f t="shared" si="18"/>
        <v>0</v>
      </c>
      <c r="F146" s="133">
        <f t="shared" si="18"/>
        <v>0</v>
      </c>
      <c r="G146" s="133">
        <f t="shared" si="18"/>
        <v>0</v>
      </c>
      <c r="H146" s="133">
        <f t="shared" si="18"/>
        <v>0</v>
      </c>
      <c r="I146" s="133">
        <f t="shared" si="18"/>
        <v>0</v>
      </c>
      <c r="J146" s="133">
        <f t="shared" si="18"/>
        <v>0</v>
      </c>
      <c r="K146" s="133">
        <f t="shared" si="18"/>
        <v>0</v>
      </c>
      <c r="L146" s="133">
        <f t="shared" si="18"/>
        <v>0</v>
      </c>
      <c r="M146" s="133">
        <f t="shared" si="18"/>
        <v>0</v>
      </c>
      <c r="N146" s="133">
        <f t="shared" si="18"/>
        <v>0</v>
      </c>
      <c r="O146" s="133">
        <f t="shared" si="18"/>
        <v>0</v>
      </c>
      <c r="P146" s="119">
        <f t="shared" si="17"/>
        <v>0</v>
      </c>
    </row>
    <row r="147" spans="1:16" hidden="1" x14ac:dyDescent="0.25">
      <c r="A147" s="150" t="s">
        <v>221</v>
      </c>
      <c r="B147" s="151" t="s">
        <v>220</v>
      </c>
      <c r="C147" s="133">
        <f t="shared" si="18"/>
        <v>0</v>
      </c>
      <c r="D147" s="133">
        <f t="shared" si="18"/>
        <v>0</v>
      </c>
      <c r="E147" s="133">
        <f t="shared" si="18"/>
        <v>0</v>
      </c>
      <c r="F147" s="133">
        <f t="shared" si="18"/>
        <v>0</v>
      </c>
      <c r="G147" s="133">
        <f t="shared" si="18"/>
        <v>0</v>
      </c>
      <c r="H147" s="133">
        <f t="shared" si="18"/>
        <v>0</v>
      </c>
      <c r="I147" s="133">
        <f t="shared" si="18"/>
        <v>0</v>
      </c>
      <c r="J147" s="133">
        <f t="shared" si="18"/>
        <v>0</v>
      </c>
      <c r="K147" s="133">
        <f t="shared" si="18"/>
        <v>0</v>
      </c>
      <c r="L147" s="133">
        <f t="shared" si="18"/>
        <v>0</v>
      </c>
      <c r="M147" s="133">
        <f t="shared" si="18"/>
        <v>0</v>
      </c>
      <c r="N147" s="133">
        <f t="shared" si="18"/>
        <v>0</v>
      </c>
      <c r="O147" s="133">
        <f t="shared" si="18"/>
        <v>0</v>
      </c>
      <c r="P147" s="119">
        <f t="shared" si="17"/>
        <v>0</v>
      </c>
    </row>
    <row r="148" spans="1:16" s="96" customFormat="1" x14ac:dyDescent="0.25">
      <c r="A148" s="141">
        <v>26</v>
      </c>
      <c r="B148" s="149" t="s">
        <v>222</v>
      </c>
      <c r="C148" s="133">
        <f t="shared" si="18"/>
        <v>15228</v>
      </c>
      <c r="D148" s="133">
        <f t="shared" si="18"/>
        <v>3487</v>
      </c>
      <c r="E148" s="133">
        <f t="shared" si="18"/>
        <v>0</v>
      </c>
      <c r="F148" s="133">
        <f t="shared" si="18"/>
        <v>0</v>
      </c>
      <c r="G148" s="133">
        <f t="shared" si="18"/>
        <v>0</v>
      </c>
      <c r="H148" s="133">
        <f t="shared" si="18"/>
        <v>0</v>
      </c>
      <c r="I148" s="133">
        <f t="shared" si="18"/>
        <v>0</v>
      </c>
      <c r="J148" s="133">
        <f t="shared" si="18"/>
        <v>0</v>
      </c>
      <c r="K148" s="133">
        <f t="shared" si="18"/>
        <v>0</v>
      </c>
      <c r="L148" s="133">
        <f t="shared" si="18"/>
        <v>0</v>
      </c>
      <c r="M148" s="133">
        <f t="shared" si="18"/>
        <v>0</v>
      </c>
      <c r="N148" s="133">
        <f t="shared" si="18"/>
        <v>0</v>
      </c>
      <c r="O148" s="133">
        <f t="shared" si="18"/>
        <v>0</v>
      </c>
      <c r="P148" s="119">
        <f t="shared" si="17"/>
        <v>18715</v>
      </c>
    </row>
    <row r="149" spans="1:16" hidden="1" x14ac:dyDescent="0.25">
      <c r="A149" s="150" t="s">
        <v>221</v>
      </c>
      <c r="B149" s="151" t="s">
        <v>220</v>
      </c>
      <c r="C149" s="133">
        <f t="shared" si="18"/>
        <v>0</v>
      </c>
      <c r="D149" s="133">
        <f t="shared" si="18"/>
        <v>0</v>
      </c>
      <c r="E149" s="133">
        <f t="shared" si="18"/>
        <v>0</v>
      </c>
      <c r="F149" s="133">
        <f t="shared" si="18"/>
        <v>0</v>
      </c>
      <c r="G149" s="133">
        <f t="shared" si="18"/>
        <v>0</v>
      </c>
      <c r="H149" s="133">
        <f t="shared" si="18"/>
        <v>0</v>
      </c>
      <c r="I149" s="133">
        <f t="shared" si="18"/>
        <v>0</v>
      </c>
      <c r="J149" s="133">
        <f t="shared" si="18"/>
        <v>0</v>
      </c>
      <c r="K149" s="133">
        <f t="shared" si="18"/>
        <v>0</v>
      </c>
      <c r="L149" s="133">
        <f t="shared" si="18"/>
        <v>0</v>
      </c>
      <c r="M149" s="133">
        <f t="shared" si="18"/>
        <v>0</v>
      </c>
      <c r="N149" s="133">
        <f t="shared" si="18"/>
        <v>0</v>
      </c>
      <c r="O149" s="133">
        <f t="shared" si="18"/>
        <v>0</v>
      </c>
      <c r="P149" s="119">
        <f t="shared" si="17"/>
        <v>0</v>
      </c>
    </row>
    <row r="150" spans="1:16" hidden="1" x14ac:dyDescent="0.25">
      <c r="A150" s="150" t="s">
        <v>221</v>
      </c>
      <c r="B150" s="151" t="s">
        <v>220</v>
      </c>
      <c r="C150" s="133">
        <f t="shared" si="18"/>
        <v>0</v>
      </c>
      <c r="D150" s="133">
        <f t="shared" si="18"/>
        <v>0</v>
      </c>
      <c r="E150" s="133">
        <f t="shared" si="18"/>
        <v>0</v>
      </c>
      <c r="F150" s="133">
        <f t="shared" si="18"/>
        <v>0</v>
      </c>
      <c r="G150" s="133">
        <f t="shared" si="18"/>
        <v>0</v>
      </c>
      <c r="H150" s="133">
        <f t="shared" si="18"/>
        <v>0</v>
      </c>
      <c r="I150" s="133">
        <f t="shared" si="18"/>
        <v>0</v>
      </c>
      <c r="J150" s="133">
        <f t="shared" si="18"/>
        <v>0</v>
      </c>
      <c r="K150" s="133">
        <f t="shared" si="18"/>
        <v>0</v>
      </c>
      <c r="L150" s="133">
        <f t="shared" si="18"/>
        <v>0</v>
      </c>
      <c r="M150" s="133">
        <f t="shared" si="18"/>
        <v>0</v>
      </c>
      <c r="N150" s="133">
        <f t="shared" si="18"/>
        <v>0</v>
      </c>
      <c r="O150" s="133">
        <f t="shared" si="18"/>
        <v>0</v>
      </c>
      <c r="P150" s="119">
        <f t="shared" si="17"/>
        <v>0</v>
      </c>
    </row>
    <row r="151" spans="1:16" s="96" customFormat="1" x14ac:dyDescent="0.25">
      <c r="A151" s="141">
        <v>30</v>
      </c>
      <c r="B151" s="149" t="s">
        <v>223</v>
      </c>
      <c r="C151" s="133">
        <f t="shared" si="18"/>
        <v>5766</v>
      </c>
      <c r="D151" s="133">
        <f t="shared" si="18"/>
        <v>1353</v>
      </c>
      <c r="E151" s="133">
        <f t="shared" si="18"/>
        <v>0</v>
      </c>
      <c r="F151" s="133">
        <f t="shared" si="18"/>
        <v>0</v>
      </c>
      <c r="G151" s="133">
        <f t="shared" si="18"/>
        <v>0</v>
      </c>
      <c r="H151" s="133">
        <f t="shared" si="18"/>
        <v>0</v>
      </c>
      <c r="I151" s="133">
        <f t="shared" si="18"/>
        <v>0</v>
      </c>
      <c r="J151" s="133">
        <f t="shared" si="18"/>
        <v>0</v>
      </c>
      <c r="K151" s="133">
        <f t="shared" si="18"/>
        <v>0</v>
      </c>
      <c r="L151" s="133">
        <f t="shared" si="18"/>
        <v>0</v>
      </c>
      <c r="M151" s="133">
        <f t="shared" si="18"/>
        <v>0</v>
      </c>
      <c r="N151" s="133">
        <f t="shared" si="18"/>
        <v>0</v>
      </c>
      <c r="O151" s="133">
        <f t="shared" si="18"/>
        <v>0</v>
      </c>
      <c r="P151" s="119">
        <f t="shared" si="17"/>
        <v>7119</v>
      </c>
    </row>
    <row r="152" spans="1:16" s="96" customFormat="1" hidden="1" x14ac:dyDescent="0.25">
      <c r="A152" s="150" t="s">
        <v>221</v>
      </c>
      <c r="B152" s="151" t="s">
        <v>220</v>
      </c>
      <c r="C152" s="133">
        <f t="shared" si="18"/>
        <v>0</v>
      </c>
      <c r="D152" s="133">
        <f t="shared" si="18"/>
        <v>0</v>
      </c>
      <c r="E152" s="133">
        <f t="shared" si="18"/>
        <v>0</v>
      </c>
      <c r="F152" s="133">
        <f t="shared" si="18"/>
        <v>0</v>
      </c>
      <c r="G152" s="133">
        <f t="shared" si="18"/>
        <v>0</v>
      </c>
      <c r="H152" s="133">
        <f t="shared" si="18"/>
        <v>0</v>
      </c>
      <c r="I152" s="133">
        <f t="shared" si="18"/>
        <v>0</v>
      </c>
      <c r="J152" s="133">
        <f t="shared" si="18"/>
        <v>0</v>
      </c>
      <c r="K152" s="133">
        <f t="shared" si="18"/>
        <v>0</v>
      </c>
      <c r="L152" s="133">
        <f t="shared" si="18"/>
        <v>0</v>
      </c>
      <c r="M152" s="133">
        <f t="shared" si="18"/>
        <v>0</v>
      </c>
      <c r="N152" s="133">
        <f t="shared" si="18"/>
        <v>0</v>
      </c>
      <c r="O152" s="133">
        <f t="shared" si="18"/>
        <v>0</v>
      </c>
      <c r="P152" s="119">
        <f t="shared" si="17"/>
        <v>0</v>
      </c>
    </row>
    <row r="153" spans="1:16" hidden="1" x14ac:dyDescent="0.25">
      <c r="A153" s="150" t="s">
        <v>221</v>
      </c>
      <c r="B153" s="151" t="s">
        <v>220</v>
      </c>
      <c r="C153" s="133">
        <f t="shared" si="18"/>
        <v>0</v>
      </c>
      <c r="D153" s="133">
        <f t="shared" si="18"/>
        <v>0</v>
      </c>
      <c r="E153" s="133">
        <f t="shared" si="18"/>
        <v>0</v>
      </c>
      <c r="F153" s="133">
        <f t="shared" si="18"/>
        <v>0</v>
      </c>
      <c r="G153" s="133">
        <f t="shared" si="18"/>
        <v>0</v>
      </c>
      <c r="H153" s="133">
        <f t="shared" si="18"/>
        <v>0</v>
      </c>
      <c r="I153" s="133">
        <f t="shared" si="18"/>
        <v>0</v>
      </c>
      <c r="J153" s="133">
        <f t="shared" si="18"/>
        <v>0</v>
      </c>
      <c r="K153" s="133">
        <f t="shared" si="18"/>
        <v>0</v>
      </c>
      <c r="L153" s="133">
        <f t="shared" si="18"/>
        <v>0</v>
      </c>
      <c r="M153" s="133">
        <f t="shared" si="18"/>
        <v>0</v>
      </c>
      <c r="N153" s="133">
        <f t="shared" si="18"/>
        <v>0</v>
      </c>
      <c r="O153" s="133">
        <f t="shared" si="18"/>
        <v>0</v>
      </c>
      <c r="P153" s="119">
        <f t="shared" si="17"/>
        <v>0</v>
      </c>
    </row>
    <row r="154" spans="1:16" s="96" customFormat="1" hidden="1" x14ac:dyDescent="0.25">
      <c r="A154" s="150" t="s">
        <v>221</v>
      </c>
      <c r="B154" s="151" t="s">
        <v>220</v>
      </c>
      <c r="C154" s="133">
        <f t="shared" si="18"/>
        <v>0</v>
      </c>
      <c r="D154" s="133">
        <f t="shared" si="18"/>
        <v>0</v>
      </c>
      <c r="E154" s="133">
        <f t="shared" si="18"/>
        <v>0</v>
      </c>
      <c r="F154" s="133">
        <f t="shared" si="18"/>
        <v>0</v>
      </c>
      <c r="G154" s="133">
        <f t="shared" si="18"/>
        <v>0</v>
      </c>
      <c r="H154" s="133">
        <f t="shared" si="18"/>
        <v>0</v>
      </c>
      <c r="I154" s="133">
        <f t="shared" si="18"/>
        <v>0</v>
      </c>
      <c r="J154" s="133">
        <f t="shared" si="18"/>
        <v>0</v>
      </c>
      <c r="K154" s="133">
        <f t="shared" si="18"/>
        <v>0</v>
      </c>
      <c r="L154" s="133">
        <f t="shared" si="18"/>
        <v>0</v>
      </c>
      <c r="M154" s="133">
        <f t="shared" si="18"/>
        <v>0</v>
      </c>
      <c r="N154" s="133">
        <f t="shared" si="18"/>
        <v>0</v>
      </c>
      <c r="O154" s="133">
        <f t="shared" si="18"/>
        <v>0</v>
      </c>
      <c r="P154" s="119">
        <f t="shared" si="17"/>
        <v>0</v>
      </c>
    </row>
    <row r="155" spans="1:16" s="96" customFormat="1" hidden="1" x14ac:dyDescent="0.25">
      <c r="A155" s="150" t="s">
        <v>221</v>
      </c>
      <c r="B155" s="151" t="s">
        <v>220</v>
      </c>
      <c r="C155" s="133">
        <f t="shared" si="18"/>
        <v>0</v>
      </c>
      <c r="D155" s="133">
        <f t="shared" si="18"/>
        <v>0</v>
      </c>
      <c r="E155" s="133">
        <f t="shared" si="18"/>
        <v>0</v>
      </c>
      <c r="F155" s="133">
        <f t="shared" si="18"/>
        <v>0</v>
      </c>
      <c r="G155" s="133">
        <f t="shared" si="18"/>
        <v>0</v>
      </c>
      <c r="H155" s="133">
        <f t="shared" si="18"/>
        <v>0</v>
      </c>
      <c r="I155" s="133">
        <f t="shared" si="18"/>
        <v>0</v>
      </c>
      <c r="J155" s="133">
        <f t="shared" si="18"/>
        <v>0</v>
      </c>
      <c r="K155" s="133">
        <f t="shared" si="18"/>
        <v>0</v>
      </c>
      <c r="L155" s="133">
        <f t="shared" si="18"/>
        <v>0</v>
      </c>
      <c r="M155" s="133">
        <f t="shared" si="18"/>
        <v>0</v>
      </c>
      <c r="N155" s="133">
        <f t="shared" si="18"/>
        <v>0</v>
      </c>
      <c r="O155" s="133">
        <f t="shared" si="18"/>
        <v>0</v>
      </c>
      <c r="P155" s="119">
        <f t="shared" si="17"/>
        <v>0</v>
      </c>
    </row>
    <row r="156" spans="1:16" s="96" customFormat="1" hidden="1" x14ac:dyDescent="0.25">
      <c r="A156" s="150" t="s">
        <v>221</v>
      </c>
      <c r="B156" s="151" t="s">
        <v>220</v>
      </c>
      <c r="C156" s="133">
        <f t="shared" si="18"/>
        <v>0</v>
      </c>
      <c r="D156" s="133">
        <f t="shared" si="18"/>
        <v>0</v>
      </c>
      <c r="E156" s="133">
        <f t="shared" si="18"/>
        <v>0</v>
      </c>
      <c r="F156" s="133">
        <f t="shared" si="18"/>
        <v>0</v>
      </c>
      <c r="G156" s="133">
        <f t="shared" si="18"/>
        <v>0</v>
      </c>
      <c r="H156" s="133">
        <f t="shared" si="18"/>
        <v>0</v>
      </c>
      <c r="I156" s="133">
        <f t="shared" si="18"/>
        <v>0</v>
      </c>
      <c r="J156" s="133">
        <f t="shared" si="18"/>
        <v>0</v>
      </c>
      <c r="K156" s="133">
        <f t="shared" si="18"/>
        <v>0</v>
      </c>
      <c r="L156" s="133">
        <f t="shared" si="18"/>
        <v>0</v>
      </c>
      <c r="M156" s="133">
        <f t="shared" si="18"/>
        <v>0</v>
      </c>
      <c r="N156" s="133">
        <f t="shared" si="18"/>
        <v>0</v>
      </c>
      <c r="O156" s="133">
        <f t="shared" si="18"/>
        <v>0</v>
      </c>
      <c r="P156" s="119">
        <f t="shared" si="17"/>
        <v>0</v>
      </c>
    </row>
    <row r="157" spans="1:16" s="96" customFormat="1" hidden="1" x14ac:dyDescent="0.25">
      <c r="A157" s="150" t="s">
        <v>221</v>
      </c>
      <c r="B157" s="151" t="s">
        <v>220</v>
      </c>
      <c r="C157" s="133">
        <f t="shared" si="18"/>
        <v>0</v>
      </c>
      <c r="D157" s="133">
        <f t="shared" si="18"/>
        <v>0</v>
      </c>
      <c r="E157" s="133">
        <f t="shared" si="18"/>
        <v>0</v>
      </c>
      <c r="F157" s="133">
        <f t="shared" si="18"/>
        <v>0</v>
      </c>
      <c r="G157" s="133">
        <f t="shared" si="18"/>
        <v>0</v>
      </c>
      <c r="H157" s="133">
        <f t="shared" si="18"/>
        <v>0</v>
      </c>
      <c r="I157" s="133">
        <f t="shared" si="18"/>
        <v>0</v>
      </c>
      <c r="J157" s="133">
        <f t="shared" si="18"/>
        <v>0</v>
      </c>
      <c r="K157" s="133">
        <f t="shared" si="18"/>
        <v>0</v>
      </c>
      <c r="L157" s="133">
        <f t="shared" si="18"/>
        <v>0</v>
      </c>
      <c r="M157" s="133">
        <f t="shared" si="18"/>
        <v>0</v>
      </c>
      <c r="N157" s="133">
        <f t="shared" si="18"/>
        <v>0</v>
      </c>
      <c r="O157" s="133">
        <f t="shared" si="18"/>
        <v>0</v>
      </c>
      <c r="P157" s="119">
        <f t="shared" si="17"/>
        <v>0</v>
      </c>
    </row>
    <row r="158" spans="1:16" s="96" customFormat="1" hidden="1" x14ac:dyDescent="0.25">
      <c r="A158" s="150" t="s">
        <v>221</v>
      </c>
      <c r="B158" s="151" t="s">
        <v>220</v>
      </c>
      <c r="C158" s="133">
        <f t="shared" si="18"/>
        <v>0</v>
      </c>
      <c r="D158" s="133">
        <f t="shared" si="18"/>
        <v>0</v>
      </c>
      <c r="E158" s="133">
        <f t="shared" si="18"/>
        <v>0</v>
      </c>
      <c r="F158" s="133">
        <f t="shared" si="18"/>
        <v>0</v>
      </c>
      <c r="G158" s="133">
        <f t="shared" si="18"/>
        <v>0</v>
      </c>
      <c r="H158" s="133">
        <f t="shared" si="18"/>
        <v>0</v>
      </c>
      <c r="I158" s="133">
        <f t="shared" si="18"/>
        <v>0</v>
      </c>
      <c r="J158" s="133">
        <f t="shared" si="18"/>
        <v>0</v>
      </c>
      <c r="K158" s="133">
        <f t="shared" si="18"/>
        <v>0</v>
      </c>
      <c r="L158" s="133">
        <f t="shared" si="18"/>
        <v>0</v>
      </c>
      <c r="M158" s="133">
        <f t="shared" si="18"/>
        <v>0</v>
      </c>
      <c r="N158" s="133">
        <f t="shared" si="18"/>
        <v>0</v>
      </c>
      <c r="O158" s="133">
        <f t="shared" si="18"/>
        <v>0</v>
      </c>
      <c r="P158" s="119">
        <f t="shared" si="17"/>
        <v>0</v>
      </c>
    </row>
    <row r="159" spans="1:16" s="96" customFormat="1" hidden="1" x14ac:dyDescent="0.25">
      <c r="A159" s="150" t="s">
        <v>221</v>
      </c>
      <c r="B159" s="151" t="s">
        <v>220</v>
      </c>
      <c r="C159" s="133">
        <f t="shared" si="18"/>
        <v>0</v>
      </c>
      <c r="D159" s="133">
        <f t="shared" si="18"/>
        <v>0</v>
      </c>
      <c r="E159" s="133">
        <f t="shared" si="18"/>
        <v>0</v>
      </c>
      <c r="F159" s="133">
        <f t="shared" si="18"/>
        <v>0</v>
      </c>
      <c r="G159" s="133">
        <f t="shared" si="18"/>
        <v>0</v>
      </c>
      <c r="H159" s="133">
        <f t="shared" si="18"/>
        <v>0</v>
      </c>
      <c r="I159" s="133">
        <f t="shared" si="18"/>
        <v>0</v>
      </c>
      <c r="J159" s="133">
        <f t="shared" si="18"/>
        <v>0</v>
      </c>
      <c r="K159" s="133">
        <f t="shared" si="18"/>
        <v>0</v>
      </c>
      <c r="L159" s="133">
        <f t="shared" si="18"/>
        <v>0</v>
      </c>
      <c r="M159" s="133">
        <f t="shared" si="18"/>
        <v>0</v>
      </c>
      <c r="N159" s="133">
        <f t="shared" si="18"/>
        <v>0</v>
      </c>
      <c r="O159" s="133">
        <f t="shared" si="18"/>
        <v>0</v>
      </c>
      <c r="P159" s="119">
        <f t="shared" si="17"/>
        <v>0</v>
      </c>
    </row>
    <row r="160" spans="1:16" hidden="1" x14ac:dyDescent="0.25">
      <c r="A160" s="150" t="s">
        <v>221</v>
      </c>
      <c r="B160" s="151" t="s">
        <v>220</v>
      </c>
      <c r="C160" s="133">
        <f t="shared" si="18"/>
        <v>0</v>
      </c>
      <c r="D160" s="133">
        <f t="shared" si="18"/>
        <v>0</v>
      </c>
      <c r="E160" s="133">
        <f t="shared" si="18"/>
        <v>0</v>
      </c>
      <c r="F160" s="133">
        <f t="shared" si="18"/>
        <v>0</v>
      </c>
      <c r="G160" s="133">
        <f t="shared" si="18"/>
        <v>0</v>
      </c>
      <c r="H160" s="133">
        <f t="shared" si="18"/>
        <v>0</v>
      </c>
      <c r="I160" s="133">
        <f t="shared" si="18"/>
        <v>0</v>
      </c>
      <c r="J160" s="133">
        <f t="shared" si="18"/>
        <v>0</v>
      </c>
      <c r="K160" s="133">
        <f t="shared" si="18"/>
        <v>0</v>
      </c>
      <c r="L160" s="133">
        <f t="shared" si="18"/>
        <v>0</v>
      </c>
      <c r="M160" s="133">
        <f t="shared" si="18"/>
        <v>0</v>
      </c>
      <c r="N160" s="133">
        <f t="shared" si="18"/>
        <v>0</v>
      </c>
      <c r="O160" s="133">
        <f t="shared" si="18"/>
        <v>0</v>
      </c>
      <c r="P160" s="119">
        <f t="shared" si="17"/>
        <v>0</v>
      </c>
    </row>
    <row r="161" spans="1:16" hidden="1" x14ac:dyDescent="0.25">
      <c r="A161" s="150" t="s">
        <v>221</v>
      </c>
      <c r="B161" s="151" t="s">
        <v>220</v>
      </c>
      <c r="C161" s="133">
        <f t="shared" si="18"/>
        <v>0</v>
      </c>
      <c r="D161" s="133">
        <f t="shared" si="18"/>
        <v>0</v>
      </c>
      <c r="E161" s="133">
        <f t="shared" si="18"/>
        <v>0</v>
      </c>
      <c r="F161" s="133">
        <f t="shared" si="18"/>
        <v>0</v>
      </c>
      <c r="G161" s="133">
        <f t="shared" si="18"/>
        <v>0</v>
      </c>
      <c r="H161" s="133">
        <f t="shared" si="18"/>
        <v>0</v>
      </c>
      <c r="I161" s="133">
        <f t="shared" si="18"/>
        <v>0</v>
      </c>
      <c r="J161" s="133">
        <f t="shared" si="18"/>
        <v>0</v>
      </c>
      <c r="K161" s="133">
        <f t="shared" si="18"/>
        <v>0</v>
      </c>
      <c r="L161" s="133">
        <f t="shared" si="18"/>
        <v>0</v>
      </c>
      <c r="M161" s="133">
        <f t="shared" si="18"/>
        <v>0</v>
      </c>
      <c r="N161" s="133">
        <f t="shared" si="18"/>
        <v>0</v>
      </c>
      <c r="O161" s="133">
        <f t="shared" si="18"/>
        <v>0</v>
      </c>
      <c r="P161" s="119">
        <f t="shared" si="17"/>
        <v>0</v>
      </c>
    </row>
    <row r="162" spans="1:16" hidden="1" x14ac:dyDescent="0.25">
      <c r="A162" s="150" t="s">
        <v>221</v>
      </c>
      <c r="B162" s="151" t="s">
        <v>220</v>
      </c>
      <c r="C162" s="133">
        <f t="shared" ref="C162:O175" si="19">C45+C103</f>
        <v>0</v>
      </c>
      <c r="D162" s="133">
        <f t="shared" si="19"/>
        <v>0</v>
      </c>
      <c r="E162" s="133">
        <f t="shared" si="19"/>
        <v>0</v>
      </c>
      <c r="F162" s="133">
        <f t="shared" si="19"/>
        <v>0</v>
      </c>
      <c r="G162" s="133">
        <f t="shared" si="19"/>
        <v>0</v>
      </c>
      <c r="H162" s="133">
        <f t="shared" si="19"/>
        <v>0</v>
      </c>
      <c r="I162" s="133">
        <f t="shared" si="19"/>
        <v>0</v>
      </c>
      <c r="J162" s="133">
        <f t="shared" si="19"/>
        <v>0</v>
      </c>
      <c r="K162" s="133">
        <f t="shared" si="19"/>
        <v>0</v>
      </c>
      <c r="L162" s="133">
        <f t="shared" si="19"/>
        <v>0</v>
      </c>
      <c r="M162" s="133">
        <f t="shared" si="19"/>
        <v>0</v>
      </c>
      <c r="N162" s="133">
        <f t="shared" si="19"/>
        <v>0</v>
      </c>
      <c r="O162" s="133">
        <f t="shared" si="19"/>
        <v>0</v>
      </c>
      <c r="P162" s="119">
        <f t="shared" si="17"/>
        <v>0</v>
      </c>
    </row>
    <row r="163" spans="1:16" s="96" customFormat="1" hidden="1" x14ac:dyDescent="0.25">
      <c r="A163" s="150" t="s">
        <v>221</v>
      </c>
      <c r="B163" s="151" t="s">
        <v>220</v>
      </c>
      <c r="C163" s="133">
        <f t="shared" si="19"/>
        <v>0</v>
      </c>
      <c r="D163" s="133">
        <f t="shared" si="19"/>
        <v>0</v>
      </c>
      <c r="E163" s="133">
        <f t="shared" si="19"/>
        <v>0</v>
      </c>
      <c r="F163" s="133">
        <f t="shared" si="19"/>
        <v>0</v>
      </c>
      <c r="G163" s="133">
        <f t="shared" si="19"/>
        <v>0</v>
      </c>
      <c r="H163" s="133">
        <f t="shared" si="19"/>
        <v>0</v>
      </c>
      <c r="I163" s="133">
        <f t="shared" si="19"/>
        <v>0</v>
      </c>
      <c r="J163" s="133">
        <f t="shared" si="19"/>
        <v>0</v>
      </c>
      <c r="K163" s="133">
        <f t="shared" si="19"/>
        <v>0</v>
      </c>
      <c r="L163" s="133">
        <f t="shared" si="19"/>
        <v>0</v>
      </c>
      <c r="M163" s="133">
        <f t="shared" si="19"/>
        <v>0</v>
      </c>
      <c r="N163" s="133">
        <f t="shared" si="19"/>
        <v>0</v>
      </c>
      <c r="O163" s="133">
        <f t="shared" si="19"/>
        <v>0</v>
      </c>
      <c r="P163" s="119">
        <f t="shared" si="17"/>
        <v>0</v>
      </c>
    </row>
    <row r="164" spans="1:16" s="96" customFormat="1" hidden="1" x14ac:dyDescent="0.25">
      <c r="A164" s="150" t="s">
        <v>221</v>
      </c>
      <c r="B164" s="151" t="s">
        <v>220</v>
      </c>
      <c r="C164" s="133">
        <f t="shared" si="19"/>
        <v>0</v>
      </c>
      <c r="D164" s="133">
        <f t="shared" si="19"/>
        <v>0</v>
      </c>
      <c r="E164" s="133">
        <f t="shared" si="19"/>
        <v>0</v>
      </c>
      <c r="F164" s="133">
        <f t="shared" si="19"/>
        <v>0</v>
      </c>
      <c r="G164" s="133">
        <f t="shared" si="19"/>
        <v>0</v>
      </c>
      <c r="H164" s="133">
        <f t="shared" si="19"/>
        <v>0</v>
      </c>
      <c r="I164" s="133">
        <f t="shared" si="19"/>
        <v>0</v>
      </c>
      <c r="J164" s="133">
        <f t="shared" si="19"/>
        <v>0</v>
      </c>
      <c r="K164" s="133">
        <f t="shared" si="19"/>
        <v>0</v>
      </c>
      <c r="L164" s="133">
        <f t="shared" si="19"/>
        <v>0</v>
      </c>
      <c r="M164" s="133">
        <f t="shared" si="19"/>
        <v>0</v>
      </c>
      <c r="N164" s="133">
        <f t="shared" si="19"/>
        <v>0</v>
      </c>
      <c r="O164" s="133">
        <f t="shared" si="19"/>
        <v>0</v>
      </c>
      <c r="P164" s="119">
        <f t="shared" si="17"/>
        <v>0</v>
      </c>
    </row>
    <row r="165" spans="1:16" s="96" customFormat="1" hidden="1" x14ac:dyDescent="0.25">
      <c r="A165" s="150" t="s">
        <v>221</v>
      </c>
      <c r="B165" s="151" t="s">
        <v>220</v>
      </c>
      <c r="C165" s="133">
        <f t="shared" si="19"/>
        <v>0</v>
      </c>
      <c r="D165" s="133">
        <f t="shared" si="19"/>
        <v>0</v>
      </c>
      <c r="E165" s="133">
        <f t="shared" si="19"/>
        <v>0</v>
      </c>
      <c r="F165" s="133">
        <f t="shared" si="19"/>
        <v>0</v>
      </c>
      <c r="G165" s="133">
        <f t="shared" si="19"/>
        <v>0</v>
      </c>
      <c r="H165" s="133">
        <f t="shared" si="19"/>
        <v>0</v>
      </c>
      <c r="I165" s="133">
        <f t="shared" si="19"/>
        <v>0</v>
      </c>
      <c r="J165" s="133">
        <f t="shared" si="19"/>
        <v>0</v>
      </c>
      <c r="K165" s="133">
        <f t="shared" si="19"/>
        <v>0</v>
      </c>
      <c r="L165" s="133">
        <f t="shared" si="19"/>
        <v>0</v>
      </c>
      <c r="M165" s="133">
        <f t="shared" si="19"/>
        <v>0</v>
      </c>
      <c r="N165" s="133">
        <f t="shared" si="19"/>
        <v>0</v>
      </c>
      <c r="O165" s="133">
        <f t="shared" si="19"/>
        <v>0</v>
      </c>
      <c r="P165" s="119">
        <f t="shared" si="17"/>
        <v>0</v>
      </c>
    </row>
    <row r="166" spans="1:16" s="96" customFormat="1" hidden="1" x14ac:dyDescent="0.25">
      <c r="A166" s="150" t="s">
        <v>221</v>
      </c>
      <c r="B166" s="151" t="s">
        <v>220</v>
      </c>
      <c r="C166" s="133">
        <f t="shared" si="19"/>
        <v>0</v>
      </c>
      <c r="D166" s="133">
        <f t="shared" si="19"/>
        <v>0</v>
      </c>
      <c r="E166" s="133">
        <f t="shared" si="19"/>
        <v>0</v>
      </c>
      <c r="F166" s="133">
        <f t="shared" si="19"/>
        <v>0</v>
      </c>
      <c r="G166" s="133">
        <f t="shared" si="19"/>
        <v>0</v>
      </c>
      <c r="H166" s="133">
        <f t="shared" si="19"/>
        <v>0</v>
      </c>
      <c r="I166" s="133">
        <f t="shared" si="19"/>
        <v>0</v>
      </c>
      <c r="J166" s="133">
        <f t="shared" si="19"/>
        <v>0</v>
      </c>
      <c r="K166" s="133">
        <f t="shared" si="19"/>
        <v>0</v>
      </c>
      <c r="L166" s="133">
        <f t="shared" si="19"/>
        <v>0</v>
      </c>
      <c r="M166" s="133">
        <f t="shared" si="19"/>
        <v>0</v>
      </c>
      <c r="N166" s="133">
        <f t="shared" si="19"/>
        <v>0</v>
      </c>
      <c r="O166" s="133">
        <f t="shared" si="19"/>
        <v>0</v>
      </c>
      <c r="P166" s="119">
        <f t="shared" si="17"/>
        <v>0</v>
      </c>
    </row>
    <row r="167" spans="1:16" s="96" customFormat="1" hidden="1" x14ac:dyDescent="0.25">
      <c r="A167" s="150" t="s">
        <v>221</v>
      </c>
      <c r="B167" s="151" t="s">
        <v>220</v>
      </c>
      <c r="C167" s="133">
        <f t="shared" si="19"/>
        <v>0</v>
      </c>
      <c r="D167" s="133">
        <f t="shared" si="19"/>
        <v>0</v>
      </c>
      <c r="E167" s="133">
        <f t="shared" si="19"/>
        <v>0</v>
      </c>
      <c r="F167" s="133">
        <f t="shared" si="19"/>
        <v>0</v>
      </c>
      <c r="G167" s="133">
        <f t="shared" si="19"/>
        <v>0</v>
      </c>
      <c r="H167" s="133">
        <f t="shared" si="19"/>
        <v>0</v>
      </c>
      <c r="I167" s="133">
        <f t="shared" si="19"/>
        <v>0</v>
      </c>
      <c r="J167" s="133">
        <f t="shared" si="19"/>
        <v>0</v>
      </c>
      <c r="K167" s="133">
        <f t="shared" si="19"/>
        <v>0</v>
      </c>
      <c r="L167" s="133">
        <f t="shared" si="19"/>
        <v>0</v>
      </c>
      <c r="M167" s="133">
        <f t="shared" si="19"/>
        <v>0</v>
      </c>
      <c r="N167" s="133">
        <f t="shared" si="19"/>
        <v>0</v>
      </c>
      <c r="O167" s="133">
        <f t="shared" si="19"/>
        <v>0</v>
      </c>
      <c r="P167" s="119">
        <f t="shared" si="17"/>
        <v>0</v>
      </c>
    </row>
    <row r="168" spans="1:16" s="96" customFormat="1" hidden="1" x14ac:dyDescent="0.25">
      <c r="A168" s="150" t="s">
        <v>221</v>
      </c>
      <c r="B168" s="151" t="s">
        <v>220</v>
      </c>
      <c r="C168" s="133">
        <f t="shared" si="19"/>
        <v>0</v>
      </c>
      <c r="D168" s="133">
        <f t="shared" si="19"/>
        <v>0</v>
      </c>
      <c r="E168" s="133">
        <f t="shared" si="19"/>
        <v>0</v>
      </c>
      <c r="F168" s="133">
        <f t="shared" si="19"/>
        <v>0</v>
      </c>
      <c r="G168" s="133">
        <f t="shared" si="19"/>
        <v>0</v>
      </c>
      <c r="H168" s="133">
        <f t="shared" si="19"/>
        <v>0</v>
      </c>
      <c r="I168" s="133">
        <f t="shared" si="19"/>
        <v>0</v>
      </c>
      <c r="J168" s="133">
        <f t="shared" si="19"/>
        <v>0</v>
      </c>
      <c r="K168" s="133">
        <f t="shared" si="19"/>
        <v>0</v>
      </c>
      <c r="L168" s="133">
        <f t="shared" si="19"/>
        <v>0</v>
      </c>
      <c r="M168" s="133">
        <f t="shared" si="19"/>
        <v>0</v>
      </c>
      <c r="N168" s="133">
        <f t="shared" si="19"/>
        <v>0</v>
      </c>
      <c r="O168" s="133">
        <f t="shared" si="19"/>
        <v>0</v>
      </c>
      <c r="P168" s="119">
        <f t="shared" si="17"/>
        <v>0</v>
      </c>
    </row>
    <row r="169" spans="1:16" hidden="1" x14ac:dyDescent="0.25">
      <c r="A169" s="150" t="s">
        <v>221</v>
      </c>
      <c r="B169" s="151" t="s">
        <v>220</v>
      </c>
      <c r="C169" s="133">
        <f t="shared" si="19"/>
        <v>0</v>
      </c>
      <c r="D169" s="133">
        <f t="shared" si="19"/>
        <v>0</v>
      </c>
      <c r="E169" s="133">
        <f t="shared" si="19"/>
        <v>0</v>
      </c>
      <c r="F169" s="133">
        <f t="shared" si="19"/>
        <v>0</v>
      </c>
      <c r="G169" s="133">
        <f t="shared" si="19"/>
        <v>0</v>
      </c>
      <c r="H169" s="133">
        <f t="shared" si="19"/>
        <v>0</v>
      </c>
      <c r="I169" s="133">
        <f t="shared" si="19"/>
        <v>0</v>
      </c>
      <c r="J169" s="133">
        <f t="shared" si="19"/>
        <v>0</v>
      </c>
      <c r="K169" s="133">
        <f t="shared" si="19"/>
        <v>0</v>
      </c>
      <c r="L169" s="133">
        <f t="shared" si="19"/>
        <v>0</v>
      </c>
      <c r="M169" s="133">
        <f t="shared" si="19"/>
        <v>0</v>
      </c>
      <c r="N169" s="133">
        <f t="shared" si="19"/>
        <v>0</v>
      </c>
      <c r="O169" s="133">
        <f t="shared" si="19"/>
        <v>0</v>
      </c>
      <c r="P169" s="119">
        <f t="shared" si="17"/>
        <v>0</v>
      </c>
    </row>
    <row r="170" spans="1:16" hidden="1" x14ac:dyDescent="0.25">
      <c r="A170" s="150" t="s">
        <v>221</v>
      </c>
      <c r="B170" s="151" t="s">
        <v>220</v>
      </c>
      <c r="C170" s="133">
        <f t="shared" si="19"/>
        <v>0</v>
      </c>
      <c r="D170" s="133">
        <f t="shared" si="19"/>
        <v>0</v>
      </c>
      <c r="E170" s="133">
        <f t="shared" si="19"/>
        <v>0</v>
      </c>
      <c r="F170" s="133">
        <f t="shared" si="19"/>
        <v>0</v>
      </c>
      <c r="G170" s="133">
        <f t="shared" si="19"/>
        <v>0</v>
      </c>
      <c r="H170" s="133">
        <f t="shared" si="19"/>
        <v>0</v>
      </c>
      <c r="I170" s="133">
        <f t="shared" si="19"/>
        <v>0</v>
      </c>
      <c r="J170" s="133">
        <f t="shared" si="19"/>
        <v>0</v>
      </c>
      <c r="K170" s="133">
        <f t="shared" si="19"/>
        <v>0</v>
      </c>
      <c r="L170" s="133">
        <f t="shared" si="19"/>
        <v>0</v>
      </c>
      <c r="M170" s="133">
        <f t="shared" si="19"/>
        <v>0</v>
      </c>
      <c r="N170" s="133">
        <f t="shared" si="19"/>
        <v>0</v>
      </c>
      <c r="O170" s="133">
        <f t="shared" si="19"/>
        <v>0</v>
      </c>
      <c r="P170" s="119">
        <f t="shared" si="17"/>
        <v>0</v>
      </c>
    </row>
    <row r="171" spans="1:16" x14ac:dyDescent="0.25">
      <c r="A171" s="141">
        <v>82</v>
      </c>
      <c r="B171" s="149" t="s">
        <v>225</v>
      </c>
      <c r="C171" s="133">
        <f t="shared" si="19"/>
        <v>32223</v>
      </c>
      <c r="D171" s="133">
        <f t="shared" si="19"/>
        <v>7436</v>
      </c>
      <c r="E171" s="133">
        <f t="shared" si="19"/>
        <v>0</v>
      </c>
      <c r="F171" s="133">
        <f t="shared" si="19"/>
        <v>0</v>
      </c>
      <c r="G171" s="133">
        <f t="shared" si="19"/>
        <v>0</v>
      </c>
      <c r="H171" s="133">
        <f t="shared" si="19"/>
        <v>0</v>
      </c>
      <c r="I171" s="133">
        <f t="shared" si="19"/>
        <v>0</v>
      </c>
      <c r="J171" s="133">
        <f t="shared" si="19"/>
        <v>0</v>
      </c>
      <c r="K171" s="133">
        <f t="shared" si="19"/>
        <v>0</v>
      </c>
      <c r="L171" s="133">
        <f t="shared" si="19"/>
        <v>0</v>
      </c>
      <c r="M171" s="133">
        <f t="shared" si="19"/>
        <v>0</v>
      </c>
      <c r="N171" s="133">
        <f t="shared" si="19"/>
        <v>0</v>
      </c>
      <c r="O171" s="133">
        <f t="shared" si="19"/>
        <v>0</v>
      </c>
      <c r="P171" s="119">
        <f t="shared" si="17"/>
        <v>39659</v>
      </c>
    </row>
    <row r="172" spans="1:16" hidden="1" x14ac:dyDescent="0.25">
      <c r="A172" s="141">
        <v>86</v>
      </c>
      <c r="B172" s="149" t="s">
        <v>227</v>
      </c>
      <c r="C172" s="133">
        <f t="shared" si="19"/>
        <v>0</v>
      </c>
      <c r="D172" s="133">
        <f t="shared" si="19"/>
        <v>0</v>
      </c>
      <c r="E172" s="133">
        <f t="shared" si="19"/>
        <v>0</v>
      </c>
      <c r="F172" s="133">
        <f t="shared" si="19"/>
        <v>0</v>
      </c>
      <c r="G172" s="133">
        <f t="shared" si="19"/>
        <v>0</v>
      </c>
      <c r="H172" s="133">
        <f t="shared" si="19"/>
        <v>0</v>
      </c>
      <c r="I172" s="133">
        <f t="shared" si="19"/>
        <v>0</v>
      </c>
      <c r="J172" s="133">
        <f t="shared" si="19"/>
        <v>0</v>
      </c>
      <c r="K172" s="133">
        <f t="shared" si="19"/>
        <v>0</v>
      </c>
      <c r="L172" s="133">
        <f t="shared" si="19"/>
        <v>0</v>
      </c>
      <c r="M172" s="133">
        <f t="shared" si="19"/>
        <v>0</v>
      </c>
      <c r="N172" s="133">
        <f t="shared" si="19"/>
        <v>0</v>
      </c>
      <c r="O172" s="133">
        <f t="shared" si="19"/>
        <v>0</v>
      </c>
      <c r="P172" s="119">
        <f t="shared" si="17"/>
        <v>0</v>
      </c>
    </row>
    <row r="173" spans="1:16" x14ac:dyDescent="0.25">
      <c r="A173" s="141">
        <v>87</v>
      </c>
      <c r="B173" s="149" t="s">
        <v>224</v>
      </c>
      <c r="C173" s="133">
        <f t="shared" si="19"/>
        <v>1386</v>
      </c>
      <c r="D173" s="133">
        <f t="shared" si="19"/>
        <v>325</v>
      </c>
      <c r="E173" s="133">
        <f t="shared" si="19"/>
        <v>0</v>
      </c>
      <c r="F173" s="133">
        <f t="shared" si="19"/>
        <v>0</v>
      </c>
      <c r="G173" s="133">
        <f t="shared" si="19"/>
        <v>0</v>
      </c>
      <c r="H173" s="133">
        <f t="shared" si="19"/>
        <v>0</v>
      </c>
      <c r="I173" s="133">
        <f t="shared" si="19"/>
        <v>0</v>
      </c>
      <c r="J173" s="133">
        <f t="shared" si="19"/>
        <v>0</v>
      </c>
      <c r="K173" s="133">
        <f t="shared" si="19"/>
        <v>0</v>
      </c>
      <c r="L173" s="133">
        <f t="shared" si="19"/>
        <v>0</v>
      </c>
      <c r="M173" s="133">
        <f t="shared" si="19"/>
        <v>0</v>
      </c>
      <c r="N173" s="133">
        <f t="shared" si="19"/>
        <v>0</v>
      </c>
      <c r="O173" s="133">
        <f t="shared" si="19"/>
        <v>0</v>
      </c>
      <c r="P173" s="119">
        <f t="shared" si="17"/>
        <v>1711</v>
      </c>
    </row>
    <row r="174" spans="1:16" hidden="1" x14ac:dyDescent="0.25">
      <c r="A174" s="141">
        <v>88</v>
      </c>
      <c r="B174" s="149" t="s">
        <v>226</v>
      </c>
      <c r="C174" s="133">
        <f t="shared" si="19"/>
        <v>0</v>
      </c>
      <c r="D174" s="133">
        <f t="shared" si="19"/>
        <v>0</v>
      </c>
      <c r="E174" s="133">
        <f t="shared" si="19"/>
        <v>0</v>
      </c>
      <c r="F174" s="133">
        <f t="shared" si="19"/>
        <v>0</v>
      </c>
      <c r="G174" s="133">
        <f t="shared" si="19"/>
        <v>0</v>
      </c>
      <c r="H174" s="133">
        <f t="shared" si="19"/>
        <v>0</v>
      </c>
      <c r="I174" s="133">
        <f t="shared" si="19"/>
        <v>0</v>
      </c>
      <c r="J174" s="133">
        <f t="shared" si="19"/>
        <v>0</v>
      </c>
      <c r="K174" s="133">
        <f t="shared" si="19"/>
        <v>0</v>
      </c>
      <c r="L174" s="133">
        <f t="shared" si="19"/>
        <v>0</v>
      </c>
      <c r="M174" s="133">
        <f t="shared" si="19"/>
        <v>0</v>
      </c>
      <c r="N174" s="133">
        <f t="shared" si="19"/>
        <v>0</v>
      </c>
      <c r="O174" s="133">
        <f t="shared" si="19"/>
        <v>0</v>
      </c>
      <c r="P174" s="119">
        <f t="shared" si="17"/>
        <v>0</v>
      </c>
    </row>
    <row r="175" spans="1:16" hidden="1" x14ac:dyDescent="0.25">
      <c r="A175" s="141">
        <v>89</v>
      </c>
      <c r="B175" s="149" t="s">
        <v>228</v>
      </c>
      <c r="C175" s="133">
        <f t="shared" si="19"/>
        <v>0</v>
      </c>
      <c r="D175" s="133">
        <f t="shared" si="19"/>
        <v>0</v>
      </c>
      <c r="E175" s="133">
        <f t="shared" si="19"/>
        <v>0</v>
      </c>
      <c r="F175" s="133">
        <f t="shared" si="19"/>
        <v>0</v>
      </c>
      <c r="G175" s="133">
        <f t="shared" si="19"/>
        <v>0</v>
      </c>
      <c r="H175" s="133">
        <f t="shared" si="19"/>
        <v>0</v>
      </c>
      <c r="I175" s="133">
        <f t="shared" si="19"/>
        <v>0</v>
      </c>
      <c r="J175" s="133">
        <f t="shared" si="19"/>
        <v>0</v>
      </c>
      <c r="K175" s="133">
        <f t="shared" si="19"/>
        <v>0</v>
      </c>
      <c r="L175" s="133">
        <f t="shared" si="19"/>
        <v>0</v>
      </c>
      <c r="M175" s="133">
        <f t="shared" si="19"/>
        <v>0</v>
      </c>
      <c r="N175" s="133">
        <f t="shared" si="19"/>
        <v>0</v>
      </c>
      <c r="O175" s="133">
        <f t="shared" si="19"/>
        <v>0</v>
      </c>
      <c r="P175" s="119">
        <f t="shared" si="17"/>
        <v>0</v>
      </c>
    </row>
    <row r="176" spans="1:16" x14ac:dyDescent="0.25">
      <c r="A176" s="162"/>
      <c r="B176" s="161" t="s">
        <v>213</v>
      </c>
      <c r="C176" s="137">
        <f>SUM(C130:C175)</f>
        <v>35099836</v>
      </c>
      <c r="D176" s="137">
        <f t="shared" ref="D176:O176" si="20">SUM(D130:D175)</f>
        <v>8189747</v>
      </c>
      <c r="E176" s="137">
        <f t="shared" si="20"/>
        <v>0</v>
      </c>
      <c r="F176" s="137">
        <f t="shared" si="20"/>
        <v>0</v>
      </c>
      <c r="G176" s="137">
        <f t="shared" si="20"/>
        <v>0</v>
      </c>
      <c r="H176" s="137">
        <f t="shared" si="20"/>
        <v>0</v>
      </c>
      <c r="I176" s="137">
        <f t="shared" si="20"/>
        <v>0</v>
      </c>
      <c r="J176" s="137">
        <f t="shared" si="20"/>
        <v>0</v>
      </c>
      <c r="K176" s="137">
        <f t="shared" si="20"/>
        <v>0</v>
      </c>
      <c r="L176" s="137">
        <f t="shared" si="20"/>
        <v>0</v>
      </c>
      <c r="M176" s="137">
        <f t="shared" si="20"/>
        <v>0</v>
      </c>
      <c r="N176" s="137">
        <f t="shared" si="20"/>
        <v>0</v>
      </c>
      <c r="O176" s="137">
        <f t="shared" si="20"/>
        <v>0</v>
      </c>
      <c r="P176" s="138">
        <f>SUM(P130:P175)</f>
        <v>43289583</v>
      </c>
    </row>
    <row r="177" spans="1:17" x14ac:dyDescent="0.2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1:17" ht="15.75" thickBot="1" x14ac:dyDescent="0.3">
      <c r="B178" s="54" t="s">
        <v>2</v>
      </c>
      <c r="C178" s="129">
        <f>C128-C176</f>
        <v>0</v>
      </c>
      <c r="D178" s="129">
        <f t="shared" ref="D178:O178" si="21">D128-D176</f>
        <v>0</v>
      </c>
      <c r="E178" s="129">
        <f t="shared" si="21"/>
        <v>0</v>
      </c>
      <c r="F178" s="129">
        <f t="shared" si="21"/>
        <v>0</v>
      </c>
      <c r="G178" s="129">
        <f t="shared" si="21"/>
        <v>0</v>
      </c>
      <c r="H178" s="129">
        <f t="shared" si="21"/>
        <v>0</v>
      </c>
      <c r="I178" s="129">
        <f t="shared" si="21"/>
        <v>0</v>
      </c>
      <c r="J178" s="129">
        <f t="shared" si="21"/>
        <v>0</v>
      </c>
      <c r="K178" s="129">
        <f t="shared" si="21"/>
        <v>0</v>
      </c>
      <c r="L178" s="129">
        <f t="shared" si="21"/>
        <v>0</v>
      </c>
      <c r="M178" s="129">
        <f t="shared" si="21"/>
        <v>0</v>
      </c>
      <c r="N178" s="129">
        <f t="shared" si="21"/>
        <v>0</v>
      </c>
      <c r="O178" s="129">
        <f t="shared" si="21"/>
        <v>0</v>
      </c>
      <c r="P178" s="121">
        <f>P128-P176</f>
        <v>0</v>
      </c>
    </row>
    <row r="179" spans="1:17" ht="15.75" thickTop="1" x14ac:dyDescent="0.25"/>
    <row r="180" spans="1:17" ht="23.25" x14ac:dyDescent="0.35">
      <c r="A180" s="190" t="s">
        <v>249</v>
      </c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</row>
    <row r="181" spans="1:17" s="134" customFormat="1" ht="12.75" x14ac:dyDescent="0.2">
      <c r="A181" s="160"/>
      <c r="B181" s="130"/>
      <c r="C181" s="125">
        <f>C123</f>
        <v>2501</v>
      </c>
      <c r="D181" s="125">
        <f t="shared" ref="D181:O182" si="22">D123</f>
        <v>2507</v>
      </c>
      <c r="E181" s="125">
        <f t="shared" si="22"/>
        <v>3601</v>
      </c>
      <c r="F181" s="145" t="str">
        <f t="shared" si="22"/>
        <v>RGL</v>
      </c>
      <c r="G181" s="145" t="str">
        <f t="shared" si="22"/>
        <v>RGL</v>
      </c>
      <c r="H181" s="145" t="str">
        <f t="shared" si="22"/>
        <v>RGL</v>
      </c>
      <c r="I181" s="145" t="str">
        <f t="shared" si="22"/>
        <v>RGL</v>
      </c>
      <c r="J181" s="145" t="str">
        <f t="shared" si="22"/>
        <v>RGL</v>
      </c>
      <c r="K181" s="145" t="str">
        <f t="shared" si="22"/>
        <v>RGL</v>
      </c>
      <c r="L181" s="145" t="str">
        <f t="shared" si="22"/>
        <v>RGL</v>
      </c>
      <c r="M181" s="145" t="str">
        <f t="shared" si="22"/>
        <v>RGL</v>
      </c>
      <c r="N181" s="145" t="str">
        <f t="shared" si="22"/>
        <v>RGL</v>
      </c>
      <c r="O181" s="145" t="str">
        <f t="shared" si="22"/>
        <v>RGL</v>
      </c>
      <c r="P181" s="164" t="s">
        <v>231</v>
      </c>
    </row>
    <row r="182" spans="1:17" s="96" customFormat="1" ht="26.25" x14ac:dyDescent="0.25">
      <c r="A182" s="124"/>
      <c r="B182" s="131" t="s">
        <v>211</v>
      </c>
      <c r="C182" s="126" t="str">
        <f>C124</f>
        <v>Appropriation Control</v>
      </c>
      <c r="D182" s="126" t="str">
        <f t="shared" si="22"/>
        <v>Highway Fund</v>
      </c>
      <c r="E182" s="126" t="str">
        <f t="shared" si="22"/>
        <v>Licenses and Fees</v>
      </c>
      <c r="F182" s="146" t="str">
        <f t="shared" si="22"/>
        <v>RGL Name</v>
      </c>
      <c r="G182" s="146" t="str">
        <f t="shared" si="22"/>
        <v>RGL Name</v>
      </c>
      <c r="H182" s="146" t="str">
        <f t="shared" si="22"/>
        <v>RGL Name</v>
      </c>
      <c r="I182" s="146" t="str">
        <f t="shared" si="22"/>
        <v>RGL Name</v>
      </c>
      <c r="J182" s="146" t="str">
        <f t="shared" si="22"/>
        <v>RGL Name</v>
      </c>
      <c r="K182" s="146" t="str">
        <f t="shared" si="22"/>
        <v>RGL Name</v>
      </c>
      <c r="L182" s="146" t="str">
        <f t="shared" si="22"/>
        <v>RGL Name</v>
      </c>
      <c r="M182" s="146" t="str">
        <f t="shared" si="22"/>
        <v>RGL Name</v>
      </c>
      <c r="N182" s="146" t="str">
        <f t="shared" si="22"/>
        <v>RGL Name</v>
      </c>
      <c r="O182" s="146" t="str">
        <f t="shared" si="22"/>
        <v>RGL Name</v>
      </c>
      <c r="P182" s="123" t="s">
        <v>230</v>
      </c>
    </row>
    <row r="183" spans="1:17" x14ac:dyDescent="0.25">
      <c r="A183" s="139" t="s">
        <v>196</v>
      </c>
      <c r="B183" s="140" t="s">
        <v>197</v>
      </c>
      <c r="C183" s="132"/>
      <c r="D183" s="132"/>
      <c r="E183" s="132">
        <v>500000</v>
      </c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71">
        <f>SUM(C183:O183)</f>
        <v>500000</v>
      </c>
      <c r="Q183" s="112"/>
    </row>
    <row r="184" spans="1:17" x14ac:dyDescent="0.25">
      <c r="A184" s="141" t="s">
        <v>196</v>
      </c>
      <c r="B184" s="142" t="s">
        <v>204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71">
        <f t="shared" ref="P184:P185" si="23">SUM(C184:O184)</f>
        <v>0</v>
      </c>
      <c r="Q184" s="112"/>
    </row>
    <row r="185" spans="1:17" x14ac:dyDescent="0.25">
      <c r="A185" s="143" t="s">
        <v>196</v>
      </c>
      <c r="B185" s="144" t="s">
        <v>214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71">
        <f t="shared" si="23"/>
        <v>0</v>
      </c>
      <c r="Q185" s="112"/>
    </row>
    <row r="186" spans="1:17" s="96" customFormat="1" ht="15.75" thickBot="1" x14ac:dyDescent="0.3">
      <c r="A186" s="159"/>
      <c r="B186" s="157" t="s">
        <v>210</v>
      </c>
      <c r="C186" s="152">
        <f>SUM(C183:C185)</f>
        <v>0</v>
      </c>
      <c r="D186" s="153">
        <f t="shared" ref="D186:O186" si="24">SUM(D183:D185)</f>
        <v>0</v>
      </c>
      <c r="E186" s="153">
        <f t="shared" si="24"/>
        <v>500000</v>
      </c>
      <c r="F186" s="153">
        <f t="shared" si="24"/>
        <v>0</v>
      </c>
      <c r="G186" s="153">
        <f t="shared" si="24"/>
        <v>0</v>
      </c>
      <c r="H186" s="153">
        <f t="shared" si="24"/>
        <v>0</v>
      </c>
      <c r="I186" s="153">
        <f t="shared" si="24"/>
        <v>0</v>
      </c>
      <c r="J186" s="153">
        <f t="shared" si="24"/>
        <v>0</v>
      </c>
      <c r="K186" s="153">
        <f t="shared" si="24"/>
        <v>0</v>
      </c>
      <c r="L186" s="153">
        <f t="shared" si="24"/>
        <v>0</v>
      </c>
      <c r="M186" s="153">
        <f t="shared" si="24"/>
        <v>0</v>
      </c>
      <c r="N186" s="153">
        <f t="shared" si="24"/>
        <v>0</v>
      </c>
      <c r="O186" s="153">
        <f t="shared" si="24"/>
        <v>0</v>
      </c>
      <c r="P186" s="154">
        <f>SUM(P183:P185)</f>
        <v>500000</v>
      </c>
    </row>
    <row r="187" spans="1:17" ht="15.75" thickTop="1" x14ac:dyDescent="0.25">
      <c r="A187" s="135"/>
      <c r="B187" s="136" t="s">
        <v>212</v>
      </c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6"/>
    </row>
    <row r="188" spans="1:17" x14ac:dyDescent="0.25">
      <c r="A188" s="139" t="s">
        <v>14</v>
      </c>
      <c r="B188" s="147" t="s">
        <v>215</v>
      </c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19">
        <f>SUM(C188:O188)</f>
        <v>0</v>
      </c>
    </row>
    <row r="189" spans="1:17" hidden="1" x14ac:dyDescent="0.25">
      <c r="A189" s="141" t="s">
        <v>198</v>
      </c>
      <c r="B189" s="149" t="s">
        <v>216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19">
        <f t="shared" ref="P189:P233" si="25">SUM(C189:O189)</f>
        <v>0</v>
      </c>
    </row>
    <row r="190" spans="1:17" x14ac:dyDescent="0.25">
      <c r="A190" s="141" t="s">
        <v>199</v>
      </c>
      <c r="B190" s="149" t="s">
        <v>217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19">
        <f t="shared" si="25"/>
        <v>0</v>
      </c>
    </row>
    <row r="191" spans="1:17" x14ac:dyDescent="0.25">
      <c r="A191" s="141" t="s">
        <v>69</v>
      </c>
      <c r="B191" s="149" t="s">
        <v>218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19">
        <f t="shared" si="25"/>
        <v>0</v>
      </c>
    </row>
    <row r="192" spans="1:17" x14ac:dyDescent="0.25">
      <c r="A192" s="141" t="s">
        <v>201</v>
      </c>
      <c r="B192" s="149" t="s">
        <v>219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19">
        <f t="shared" si="25"/>
        <v>0</v>
      </c>
    </row>
    <row r="193" spans="1:16" x14ac:dyDescent="0.25">
      <c r="A193" s="166" t="s">
        <v>200</v>
      </c>
      <c r="B193" s="149" t="s">
        <v>239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19">
        <f t="shared" si="25"/>
        <v>0</v>
      </c>
    </row>
    <row r="194" spans="1:16" x14ac:dyDescent="0.25">
      <c r="A194" s="166" t="s">
        <v>128</v>
      </c>
      <c r="B194" s="149" t="s">
        <v>240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19">
        <f t="shared" si="25"/>
        <v>0</v>
      </c>
    </row>
    <row r="195" spans="1:16" x14ac:dyDescent="0.25">
      <c r="A195" s="166" t="s">
        <v>241</v>
      </c>
      <c r="B195" s="149" t="s">
        <v>242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19">
        <f t="shared" si="25"/>
        <v>0</v>
      </c>
    </row>
    <row r="196" spans="1:16" x14ac:dyDescent="0.25">
      <c r="A196" s="166" t="s">
        <v>243</v>
      </c>
      <c r="B196" s="149" t="s">
        <v>244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19">
        <f t="shared" si="25"/>
        <v>0</v>
      </c>
    </row>
    <row r="197" spans="1:16" x14ac:dyDescent="0.25">
      <c r="A197" s="166" t="s">
        <v>247</v>
      </c>
      <c r="B197" s="149" t="s">
        <v>248</v>
      </c>
      <c r="C197" s="133"/>
      <c r="D197" s="133"/>
      <c r="E197" s="133">
        <v>500000</v>
      </c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19">
        <f t="shared" si="25"/>
        <v>500000</v>
      </c>
    </row>
    <row r="198" spans="1:16" hidden="1" x14ac:dyDescent="0.25">
      <c r="A198" s="150" t="s">
        <v>221</v>
      </c>
      <c r="B198" s="151" t="s">
        <v>220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19">
        <f t="shared" si="25"/>
        <v>0</v>
      </c>
    </row>
    <row r="199" spans="1:16" hidden="1" x14ac:dyDescent="0.25">
      <c r="A199" s="150" t="s">
        <v>221</v>
      </c>
      <c r="B199" s="151" t="s">
        <v>220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19">
        <f t="shared" si="25"/>
        <v>0</v>
      </c>
    </row>
    <row r="200" spans="1:16" hidden="1" x14ac:dyDescent="0.25">
      <c r="A200" s="150" t="s">
        <v>221</v>
      </c>
      <c r="B200" s="151" t="s">
        <v>220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19">
        <f t="shared" si="25"/>
        <v>0</v>
      </c>
    </row>
    <row r="201" spans="1:16" hidden="1" x14ac:dyDescent="0.25">
      <c r="A201" s="150" t="s">
        <v>221</v>
      </c>
      <c r="B201" s="151" t="s">
        <v>220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19">
        <f t="shared" si="25"/>
        <v>0</v>
      </c>
    </row>
    <row r="202" spans="1:16" hidden="1" x14ac:dyDescent="0.25">
      <c r="A202" s="150" t="s">
        <v>221</v>
      </c>
      <c r="B202" s="151" t="s">
        <v>220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19">
        <f t="shared" si="25"/>
        <v>0</v>
      </c>
    </row>
    <row r="203" spans="1:16" hidden="1" x14ac:dyDescent="0.25">
      <c r="A203" s="150" t="s">
        <v>221</v>
      </c>
      <c r="B203" s="151" t="s">
        <v>220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19">
        <f t="shared" si="25"/>
        <v>0</v>
      </c>
    </row>
    <row r="204" spans="1:16" hidden="1" x14ac:dyDescent="0.25">
      <c r="A204" s="150" t="s">
        <v>221</v>
      </c>
      <c r="B204" s="151" t="s">
        <v>220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19">
        <f t="shared" si="25"/>
        <v>0</v>
      </c>
    </row>
    <row r="205" spans="1:16" hidden="1" x14ac:dyDescent="0.25">
      <c r="A205" s="150" t="s">
        <v>221</v>
      </c>
      <c r="B205" s="151" t="s">
        <v>220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19">
        <f t="shared" si="25"/>
        <v>0</v>
      </c>
    </row>
    <row r="206" spans="1:16" x14ac:dyDescent="0.25">
      <c r="A206" s="141">
        <v>26</v>
      </c>
      <c r="B206" s="149" t="s">
        <v>222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19">
        <f t="shared" si="25"/>
        <v>0</v>
      </c>
    </row>
    <row r="207" spans="1:16" hidden="1" x14ac:dyDescent="0.25">
      <c r="A207" s="150" t="s">
        <v>221</v>
      </c>
      <c r="B207" s="151" t="s">
        <v>220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19">
        <f t="shared" si="25"/>
        <v>0</v>
      </c>
    </row>
    <row r="208" spans="1:16" hidden="1" x14ac:dyDescent="0.25">
      <c r="A208" s="150" t="s">
        <v>221</v>
      </c>
      <c r="B208" s="151" t="s">
        <v>220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19">
        <f t="shared" si="25"/>
        <v>0</v>
      </c>
    </row>
    <row r="209" spans="1:16" x14ac:dyDescent="0.25">
      <c r="A209" s="141">
        <v>30</v>
      </c>
      <c r="B209" s="149" t="s">
        <v>223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19">
        <f t="shared" si="25"/>
        <v>0</v>
      </c>
    </row>
    <row r="210" spans="1:16" hidden="1" x14ac:dyDescent="0.25">
      <c r="A210" s="150" t="s">
        <v>221</v>
      </c>
      <c r="B210" s="151" t="s">
        <v>220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19">
        <f t="shared" si="25"/>
        <v>0</v>
      </c>
    </row>
    <row r="211" spans="1:16" hidden="1" x14ac:dyDescent="0.25">
      <c r="A211" s="150" t="s">
        <v>221</v>
      </c>
      <c r="B211" s="151" t="s">
        <v>220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19">
        <f t="shared" si="25"/>
        <v>0</v>
      </c>
    </row>
    <row r="212" spans="1:16" hidden="1" x14ac:dyDescent="0.25">
      <c r="A212" s="150" t="s">
        <v>221</v>
      </c>
      <c r="B212" s="151" t="s">
        <v>220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19">
        <f t="shared" si="25"/>
        <v>0</v>
      </c>
    </row>
    <row r="213" spans="1:16" hidden="1" x14ac:dyDescent="0.25">
      <c r="A213" s="150" t="s">
        <v>221</v>
      </c>
      <c r="B213" s="151" t="s">
        <v>220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19">
        <f t="shared" si="25"/>
        <v>0</v>
      </c>
    </row>
    <row r="214" spans="1:16" hidden="1" x14ac:dyDescent="0.25">
      <c r="A214" s="150" t="s">
        <v>221</v>
      </c>
      <c r="B214" s="151" t="s">
        <v>220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19">
        <f t="shared" si="25"/>
        <v>0</v>
      </c>
    </row>
    <row r="215" spans="1:16" hidden="1" x14ac:dyDescent="0.25">
      <c r="A215" s="150" t="s">
        <v>221</v>
      </c>
      <c r="B215" s="151" t="s">
        <v>220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19">
        <f t="shared" si="25"/>
        <v>0</v>
      </c>
    </row>
    <row r="216" spans="1:16" hidden="1" x14ac:dyDescent="0.25">
      <c r="A216" s="150" t="s">
        <v>221</v>
      </c>
      <c r="B216" s="151" t="s">
        <v>220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19">
        <f t="shared" si="25"/>
        <v>0</v>
      </c>
    </row>
    <row r="217" spans="1:16" hidden="1" x14ac:dyDescent="0.25">
      <c r="A217" s="150" t="s">
        <v>221</v>
      </c>
      <c r="B217" s="151" t="s">
        <v>220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19">
        <f t="shared" si="25"/>
        <v>0</v>
      </c>
    </row>
    <row r="218" spans="1:16" hidden="1" x14ac:dyDescent="0.25">
      <c r="A218" s="150" t="s">
        <v>221</v>
      </c>
      <c r="B218" s="151" t="s">
        <v>220</v>
      </c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19">
        <f t="shared" si="25"/>
        <v>0</v>
      </c>
    </row>
    <row r="219" spans="1:16" hidden="1" x14ac:dyDescent="0.25">
      <c r="A219" s="150" t="s">
        <v>221</v>
      </c>
      <c r="B219" s="151" t="s">
        <v>220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19">
        <f t="shared" si="25"/>
        <v>0</v>
      </c>
    </row>
    <row r="220" spans="1:16" hidden="1" x14ac:dyDescent="0.25">
      <c r="A220" s="150" t="s">
        <v>221</v>
      </c>
      <c r="B220" s="151" t="s">
        <v>220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19">
        <f t="shared" si="25"/>
        <v>0</v>
      </c>
    </row>
    <row r="221" spans="1:16" hidden="1" x14ac:dyDescent="0.25">
      <c r="A221" s="150" t="s">
        <v>221</v>
      </c>
      <c r="B221" s="151" t="s">
        <v>220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19">
        <f t="shared" si="25"/>
        <v>0</v>
      </c>
    </row>
    <row r="222" spans="1:16" hidden="1" x14ac:dyDescent="0.25">
      <c r="A222" s="150" t="s">
        <v>221</v>
      </c>
      <c r="B222" s="151" t="s">
        <v>220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19">
        <f t="shared" si="25"/>
        <v>0</v>
      </c>
    </row>
    <row r="223" spans="1:16" hidden="1" x14ac:dyDescent="0.25">
      <c r="A223" s="150" t="s">
        <v>221</v>
      </c>
      <c r="B223" s="151" t="s">
        <v>220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19">
        <f t="shared" si="25"/>
        <v>0</v>
      </c>
    </row>
    <row r="224" spans="1:16" hidden="1" x14ac:dyDescent="0.25">
      <c r="A224" s="150" t="s">
        <v>221</v>
      </c>
      <c r="B224" s="151" t="s">
        <v>220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19">
        <f t="shared" si="25"/>
        <v>0</v>
      </c>
    </row>
    <row r="225" spans="1:16" hidden="1" x14ac:dyDescent="0.25">
      <c r="A225" s="150" t="s">
        <v>221</v>
      </c>
      <c r="B225" s="151" t="s">
        <v>220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19">
        <f t="shared" si="25"/>
        <v>0</v>
      </c>
    </row>
    <row r="226" spans="1:16" hidden="1" x14ac:dyDescent="0.25">
      <c r="A226" s="150" t="s">
        <v>221</v>
      </c>
      <c r="B226" s="151" t="s">
        <v>220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19">
        <f t="shared" si="25"/>
        <v>0</v>
      </c>
    </row>
    <row r="227" spans="1:16" hidden="1" x14ac:dyDescent="0.25">
      <c r="A227" s="150" t="s">
        <v>221</v>
      </c>
      <c r="B227" s="151" t="s">
        <v>220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19">
        <f t="shared" si="25"/>
        <v>0</v>
      </c>
    </row>
    <row r="228" spans="1:16" hidden="1" x14ac:dyDescent="0.25">
      <c r="A228" s="150" t="s">
        <v>221</v>
      </c>
      <c r="B228" s="151" t="s">
        <v>220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19">
        <f t="shared" si="25"/>
        <v>0</v>
      </c>
    </row>
    <row r="229" spans="1:16" x14ac:dyDescent="0.25">
      <c r="A229" s="141">
        <v>82</v>
      </c>
      <c r="B229" s="149" t="s">
        <v>225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19">
        <f t="shared" si="25"/>
        <v>0</v>
      </c>
    </row>
    <row r="230" spans="1:16" hidden="1" x14ac:dyDescent="0.25">
      <c r="A230" s="141">
        <v>86</v>
      </c>
      <c r="B230" s="149" t="s">
        <v>227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19">
        <f t="shared" si="25"/>
        <v>0</v>
      </c>
    </row>
    <row r="231" spans="1:16" x14ac:dyDescent="0.25">
      <c r="A231" s="141">
        <v>87</v>
      </c>
      <c r="B231" s="149" t="s">
        <v>224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19">
        <f t="shared" si="25"/>
        <v>0</v>
      </c>
    </row>
    <row r="232" spans="1:16" hidden="1" x14ac:dyDescent="0.25">
      <c r="A232" s="141">
        <v>88</v>
      </c>
      <c r="B232" s="149" t="s">
        <v>226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19">
        <f t="shared" si="25"/>
        <v>0</v>
      </c>
    </row>
    <row r="233" spans="1:16" hidden="1" x14ac:dyDescent="0.25">
      <c r="A233" s="141">
        <v>89</v>
      </c>
      <c r="B233" s="149" t="s">
        <v>228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19">
        <f t="shared" si="25"/>
        <v>0</v>
      </c>
    </row>
    <row r="234" spans="1:16" x14ac:dyDescent="0.25">
      <c r="A234" s="162"/>
      <c r="B234" s="161" t="s">
        <v>213</v>
      </c>
      <c r="C234" s="137">
        <f>SUM(C188:C233)</f>
        <v>0</v>
      </c>
      <c r="D234" s="137">
        <f t="shared" ref="D234:O234" si="26">SUM(D188:D233)</f>
        <v>0</v>
      </c>
      <c r="E234" s="137">
        <f t="shared" si="26"/>
        <v>500000</v>
      </c>
      <c r="F234" s="137">
        <f t="shared" si="26"/>
        <v>0</v>
      </c>
      <c r="G234" s="137">
        <f t="shared" si="26"/>
        <v>0</v>
      </c>
      <c r="H234" s="137">
        <f t="shared" si="26"/>
        <v>0</v>
      </c>
      <c r="I234" s="137">
        <f t="shared" si="26"/>
        <v>0</v>
      </c>
      <c r="J234" s="137">
        <f t="shared" si="26"/>
        <v>0</v>
      </c>
      <c r="K234" s="137">
        <f t="shared" si="26"/>
        <v>0</v>
      </c>
      <c r="L234" s="137">
        <f t="shared" si="26"/>
        <v>0</v>
      </c>
      <c r="M234" s="137">
        <f t="shared" si="26"/>
        <v>0</v>
      </c>
      <c r="N234" s="137">
        <f t="shared" si="26"/>
        <v>0</v>
      </c>
      <c r="O234" s="137">
        <f t="shared" si="26"/>
        <v>0</v>
      </c>
      <c r="P234" s="138">
        <f>SUM(P188:P233)</f>
        <v>500000</v>
      </c>
    </row>
    <row r="235" spans="1:16" x14ac:dyDescent="0.2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pans="1:16" ht="15.75" thickBot="1" x14ac:dyDescent="0.3">
      <c r="B236" s="54" t="s">
        <v>2</v>
      </c>
      <c r="C236" s="129">
        <f>C186-C234</f>
        <v>0</v>
      </c>
      <c r="D236" s="129">
        <f t="shared" ref="D236:O236" si="27">D186-D234</f>
        <v>0</v>
      </c>
      <c r="E236" s="129">
        <f t="shared" si="27"/>
        <v>0</v>
      </c>
      <c r="F236" s="129">
        <f t="shared" si="27"/>
        <v>0</v>
      </c>
      <c r="G236" s="129">
        <f t="shared" si="27"/>
        <v>0</v>
      </c>
      <c r="H236" s="129">
        <f t="shared" si="27"/>
        <v>0</v>
      </c>
      <c r="I236" s="129">
        <f t="shared" si="27"/>
        <v>0</v>
      </c>
      <c r="J236" s="129">
        <f t="shared" si="27"/>
        <v>0</v>
      </c>
      <c r="K236" s="129">
        <f t="shared" si="27"/>
        <v>0</v>
      </c>
      <c r="L236" s="129">
        <f t="shared" si="27"/>
        <v>0</v>
      </c>
      <c r="M236" s="129">
        <f t="shared" si="27"/>
        <v>0</v>
      </c>
      <c r="N236" s="129">
        <f t="shared" si="27"/>
        <v>0</v>
      </c>
      <c r="O236" s="129">
        <f t="shared" si="27"/>
        <v>0</v>
      </c>
      <c r="P236" s="121">
        <f>P186-P234</f>
        <v>0</v>
      </c>
    </row>
    <row r="237" spans="1:16" ht="15.75" thickTop="1" x14ac:dyDescent="0.2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1:16" x14ac:dyDescent="0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1:16" ht="23.25" x14ac:dyDescent="0.35">
      <c r="A239" s="187" t="s">
        <v>233</v>
      </c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</row>
    <row r="240" spans="1:16" s="2" customFormat="1" ht="25.5" x14ac:dyDescent="0.2">
      <c r="A240" s="160"/>
      <c r="B240" s="130"/>
      <c r="C240" s="125">
        <f>C123</f>
        <v>2501</v>
      </c>
      <c r="D240" s="125">
        <f t="shared" ref="D240:O241" si="28">D123</f>
        <v>2507</v>
      </c>
      <c r="E240" s="125">
        <f t="shared" si="28"/>
        <v>3601</v>
      </c>
      <c r="F240" s="145" t="str">
        <f t="shared" si="28"/>
        <v>RGL</v>
      </c>
      <c r="G240" s="145" t="str">
        <f t="shared" si="28"/>
        <v>RGL</v>
      </c>
      <c r="H240" s="145" t="str">
        <f t="shared" si="28"/>
        <v>RGL</v>
      </c>
      <c r="I240" s="145" t="str">
        <f t="shared" si="28"/>
        <v>RGL</v>
      </c>
      <c r="J240" s="145" t="str">
        <f t="shared" si="28"/>
        <v>RGL</v>
      </c>
      <c r="K240" s="145" t="str">
        <f t="shared" si="28"/>
        <v>RGL</v>
      </c>
      <c r="L240" s="145" t="str">
        <f t="shared" si="28"/>
        <v>RGL</v>
      </c>
      <c r="M240" s="145" t="str">
        <f t="shared" si="28"/>
        <v>RGL</v>
      </c>
      <c r="N240" s="145" t="str">
        <f t="shared" si="28"/>
        <v>RGL</v>
      </c>
      <c r="O240" s="145" t="str">
        <f t="shared" si="28"/>
        <v>RGL</v>
      </c>
      <c r="P240" s="165" t="s">
        <v>232</v>
      </c>
    </row>
    <row r="241" spans="1:18" ht="26.25" x14ac:dyDescent="0.25">
      <c r="A241" s="124"/>
      <c r="B241" s="131" t="s">
        <v>211</v>
      </c>
      <c r="C241" s="126" t="str">
        <f>C124</f>
        <v>Appropriation Control</v>
      </c>
      <c r="D241" s="126" t="str">
        <f t="shared" si="28"/>
        <v>Highway Fund</v>
      </c>
      <c r="E241" s="126" t="str">
        <f t="shared" si="28"/>
        <v>Licenses and Fees</v>
      </c>
      <c r="F241" s="146" t="str">
        <f t="shared" si="28"/>
        <v>RGL Name</v>
      </c>
      <c r="G241" s="146" t="str">
        <f t="shared" si="28"/>
        <v>RGL Name</v>
      </c>
      <c r="H241" s="146" t="str">
        <f t="shared" si="28"/>
        <v>RGL Name</v>
      </c>
      <c r="I241" s="146" t="str">
        <f t="shared" si="28"/>
        <v>RGL Name</v>
      </c>
      <c r="J241" s="146" t="str">
        <f t="shared" si="28"/>
        <v>RGL Name</v>
      </c>
      <c r="K241" s="146" t="str">
        <f t="shared" si="28"/>
        <v>RGL Name</v>
      </c>
      <c r="L241" s="146" t="str">
        <f t="shared" si="28"/>
        <v>RGL Name</v>
      </c>
      <c r="M241" s="146" t="str">
        <f t="shared" si="28"/>
        <v>RGL Name</v>
      </c>
      <c r="N241" s="146" t="str">
        <f t="shared" si="28"/>
        <v>RGL Name</v>
      </c>
      <c r="O241" s="146" t="str">
        <f t="shared" si="28"/>
        <v>RGL Name</v>
      </c>
      <c r="P241" s="123" t="s">
        <v>230</v>
      </c>
      <c r="Q241" s="163"/>
      <c r="R241" s="117"/>
    </row>
    <row r="242" spans="1:18" x14ac:dyDescent="0.25">
      <c r="A242" s="139" t="s">
        <v>196</v>
      </c>
      <c r="B242" s="140" t="s">
        <v>197</v>
      </c>
      <c r="C242" s="132">
        <f>C125+C183</f>
        <v>2129463</v>
      </c>
      <c r="D242" s="132">
        <f t="shared" ref="D242:O242" si="29">D125+D183</f>
        <v>455955</v>
      </c>
      <c r="E242" s="132">
        <f t="shared" si="29"/>
        <v>500000</v>
      </c>
      <c r="F242" s="132">
        <f t="shared" si="29"/>
        <v>0</v>
      </c>
      <c r="G242" s="132">
        <f t="shared" si="29"/>
        <v>0</v>
      </c>
      <c r="H242" s="132">
        <f t="shared" si="29"/>
        <v>0</v>
      </c>
      <c r="I242" s="132">
        <f t="shared" si="29"/>
        <v>0</v>
      </c>
      <c r="J242" s="132">
        <f t="shared" si="29"/>
        <v>0</v>
      </c>
      <c r="K242" s="132">
        <f t="shared" si="29"/>
        <v>0</v>
      </c>
      <c r="L242" s="132">
        <f t="shared" si="29"/>
        <v>0</v>
      </c>
      <c r="M242" s="132">
        <f t="shared" si="29"/>
        <v>0</v>
      </c>
      <c r="N242" s="132">
        <f t="shared" si="29"/>
        <v>0</v>
      </c>
      <c r="O242" s="132">
        <f t="shared" si="29"/>
        <v>0</v>
      </c>
      <c r="P242" s="71">
        <f>SUM(C242:O242)</f>
        <v>3085418</v>
      </c>
      <c r="Q242" s="112"/>
    </row>
    <row r="243" spans="1:18" x14ac:dyDescent="0.25">
      <c r="A243" s="141" t="s">
        <v>196</v>
      </c>
      <c r="B243" s="142" t="s">
        <v>204</v>
      </c>
      <c r="C243" s="133">
        <f t="shared" ref="C243:O244" si="30">C126+C184</f>
        <v>32970373</v>
      </c>
      <c r="D243" s="133">
        <f t="shared" si="30"/>
        <v>7733792</v>
      </c>
      <c r="E243" s="133">
        <f t="shared" si="30"/>
        <v>0</v>
      </c>
      <c r="F243" s="133">
        <f t="shared" si="30"/>
        <v>0</v>
      </c>
      <c r="G243" s="133">
        <f t="shared" si="30"/>
        <v>0</v>
      </c>
      <c r="H243" s="133">
        <f t="shared" si="30"/>
        <v>0</v>
      </c>
      <c r="I243" s="133">
        <f t="shared" si="30"/>
        <v>0</v>
      </c>
      <c r="J243" s="133">
        <f t="shared" si="30"/>
        <v>0</v>
      </c>
      <c r="K243" s="133">
        <f t="shared" si="30"/>
        <v>0</v>
      </c>
      <c r="L243" s="133">
        <f t="shared" si="30"/>
        <v>0</v>
      </c>
      <c r="M243" s="133">
        <f t="shared" si="30"/>
        <v>0</v>
      </c>
      <c r="N243" s="133">
        <f t="shared" si="30"/>
        <v>0</v>
      </c>
      <c r="O243" s="133">
        <f t="shared" si="30"/>
        <v>0</v>
      </c>
      <c r="P243" s="71">
        <f t="shared" ref="P243:P244" si="31">SUM(C243:O243)</f>
        <v>40704165</v>
      </c>
      <c r="Q243" s="112"/>
    </row>
    <row r="244" spans="1:18" x14ac:dyDescent="0.25">
      <c r="A244" s="143" t="s">
        <v>196</v>
      </c>
      <c r="B244" s="144" t="s">
        <v>214</v>
      </c>
      <c r="C244" s="127">
        <f t="shared" si="30"/>
        <v>0</v>
      </c>
      <c r="D244" s="127">
        <f t="shared" si="30"/>
        <v>0</v>
      </c>
      <c r="E244" s="127">
        <f t="shared" si="30"/>
        <v>0</v>
      </c>
      <c r="F244" s="127">
        <f t="shared" si="30"/>
        <v>0</v>
      </c>
      <c r="G244" s="127">
        <f t="shared" si="30"/>
        <v>0</v>
      </c>
      <c r="H244" s="127">
        <f t="shared" si="30"/>
        <v>0</v>
      </c>
      <c r="I244" s="127">
        <f t="shared" si="30"/>
        <v>0</v>
      </c>
      <c r="J244" s="127">
        <f t="shared" si="30"/>
        <v>0</v>
      </c>
      <c r="K244" s="127">
        <f t="shared" si="30"/>
        <v>0</v>
      </c>
      <c r="L244" s="127">
        <f t="shared" si="30"/>
        <v>0</v>
      </c>
      <c r="M244" s="127">
        <f t="shared" si="30"/>
        <v>0</v>
      </c>
      <c r="N244" s="127">
        <f t="shared" si="30"/>
        <v>0</v>
      </c>
      <c r="O244" s="127">
        <f t="shared" si="30"/>
        <v>0</v>
      </c>
      <c r="P244" s="71">
        <f t="shared" si="31"/>
        <v>0</v>
      </c>
    </row>
    <row r="245" spans="1:18" ht="15.75" thickBot="1" x14ac:dyDescent="0.3">
      <c r="A245" s="159"/>
      <c r="B245" s="157" t="s">
        <v>210</v>
      </c>
      <c r="C245" s="152">
        <f>SUM(C242:C244)</f>
        <v>35099836</v>
      </c>
      <c r="D245" s="153">
        <f t="shared" ref="D245:O245" si="32">SUM(D242:D244)</f>
        <v>8189747</v>
      </c>
      <c r="E245" s="153">
        <f t="shared" si="32"/>
        <v>500000</v>
      </c>
      <c r="F245" s="153">
        <f t="shared" si="32"/>
        <v>0</v>
      </c>
      <c r="G245" s="153">
        <f t="shared" si="32"/>
        <v>0</v>
      </c>
      <c r="H245" s="153">
        <f t="shared" si="32"/>
        <v>0</v>
      </c>
      <c r="I245" s="153">
        <f t="shared" si="32"/>
        <v>0</v>
      </c>
      <c r="J245" s="153">
        <f t="shared" si="32"/>
        <v>0</v>
      </c>
      <c r="K245" s="153">
        <f t="shared" si="32"/>
        <v>0</v>
      </c>
      <c r="L245" s="153">
        <f t="shared" si="32"/>
        <v>0</v>
      </c>
      <c r="M245" s="153">
        <f t="shared" si="32"/>
        <v>0</v>
      </c>
      <c r="N245" s="153">
        <f t="shared" si="32"/>
        <v>0</v>
      </c>
      <c r="O245" s="153">
        <f t="shared" si="32"/>
        <v>0</v>
      </c>
      <c r="P245" s="154">
        <f>SUM(P242:P244)</f>
        <v>43789583</v>
      </c>
    </row>
    <row r="246" spans="1:18" ht="15.75" thickTop="1" x14ac:dyDescent="0.25">
      <c r="A246" s="135"/>
      <c r="B246" s="136" t="s">
        <v>212</v>
      </c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6"/>
    </row>
    <row r="247" spans="1:18" x14ac:dyDescent="0.25">
      <c r="A247" s="139" t="s">
        <v>14</v>
      </c>
      <c r="B247" s="147" t="s">
        <v>215</v>
      </c>
      <c r="C247" s="148">
        <f t="shared" ref="C247:O262" si="33">C130+C188</f>
        <v>1105567</v>
      </c>
      <c r="D247" s="148">
        <f t="shared" si="33"/>
        <v>237666</v>
      </c>
      <c r="E247" s="148">
        <f t="shared" si="33"/>
        <v>0</v>
      </c>
      <c r="F247" s="148">
        <f t="shared" si="33"/>
        <v>0</v>
      </c>
      <c r="G247" s="148">
        <f t="shared" si="33"/>
        <v>0</v>
      </c>
      <c r="H247" s="148">
        <f t="shared" si="33"/>
        <v>0</v>
      </c>
      <c r="I247" s="148">
        <f t="shared" si="33"/>
        <v>0</v>
      </c>
      <c r="J247" s="148">
        <f t="shared" si="33"/>
        <v>0</v>
      </c>
      <c r="K247" s="148">
        <f t="shared" si="33"/>
        <v>0</v>
      </c>
      <c r="L247" s="148">
        <f t="shared" si="33"/>
        <v>0</v>
      </c>
      <c r="M247" s="148">
        <f t="shared" si="33"/>
        <v>0</v>
      </c>
      <c r="N247" s="148">
        <f t="shared" si="33"/>
        <v>0</v>
      </c>
      <c r="O247" s="148">
        <f t="shared" si="33"/>
        <v>0</v>
      </c>
      <c r="P247" s="119">
        <f>SUM(C247:O247)</f>
        <v>1343233</v>
      </c>
    </row>
    <row r="248" spans="1:18" hidden="1" x14ac:dyDescent="0.25">
      <c r="A248" s="141" t="s">
        <v>198</v>
      </c>
      <c r="B248" s="149" t="s">
        <v>216</v>
      </c>
      <c r="C248" s="133">
        <f t="shared" si="33"/>
        <v>0</v>
      </c>
      <c r="D248" s="133">
        <f t="shared" si="33"/>
        <v>0</v>
      </c>
      <c r="E248" s="133">
        <f t="shared" si="33"/>
        <v>0</v>
      </c>
      <c r="F248" s="133">
        <f t="shared" si="33"/>
        <v>0</v>
      </c>
      <c r="G248" s="133">
        <f t="shared" si="33"/>
        <v>0</v>
      </c>
      <c r="H248" s="133">
        <f t="shared" si="33"/>
        <v>0</v>
      </c>
      <c r="I248" s="133">
        <f t="shared" si="33"/>
        <v>0</v>
      </c>
      <c r="J248" s="133">
        <f t="shared" si="33"/>
        <v>0</v>
      </c>
      <c r="K248" s="133">
        <f t="shared" si="33"/>
        <v>0</v>
      </c>
      <c r="L248" s="133">
        <f t="shared" si="33"/>
        <v>0</v>
      </c>
      <c r="M248" s="133">
        <f t="shared" si="33"/>
        <v>0</v>
      </c>
      <c r="N248" s="133">
        <f t="shared" si="33"/>
        <v>0</v>
      </c>
      <c r="O248" s="133">
        <f t="shared" si="33"/>
        <v>0</v>
      </c>
      <c r="P248" s="119">
        <f t="shared" ref="P248:P292" si="34">SUM(C248:O248)</f>
        <v>0</v>
      </c>
    </row>
    <row r="249" spans="1:18" s="96" customFormat="1" x14ac:dyDescent="0.25">
      <c r="A249" s="141" t="s">
        <v>199</v>
      </c>
      <c r="B249" s="149" t="s">
        <v>217</v>
      </c>
      <c r="C249" s="133">
        <f t="shared" si="33"/>
        <v>12766</v>
      </c>
      <c r="D249" s="133">
        <f t="shared" si="33"/>
        <v>2994</v>
      </c>
      <c r="E249" s="133">
        <f t="shared" si="33"/>
        <v>0</v>
      </c>
      <c r="F249" s="133">
        <f t="shared" si="33"/>
        <v>0</v>
      </c>
      <c r="G249" s="133">
        <f t="shared" si="33"/>
        <v>0</v>
      </c>
      <c r="H249" s="133">
        <f t="shared" si="33"/>
        <v>0</v>
      </c>
      <c r="I249" s="133">
        <f t="shared" si="33"/>
        <v>0</v>
      </c>
      <c r="J249" s="133">
        <f t="shared" si="33"/>
        <v>0</v>
      </c>
      <c r="K249" s="133">
        <f t="shared" si="33"/>
        <v>0</v>
      </c>
      <c r="L249" s="133">
        <f t="shared" si="33"/>
        <v>0</v>
      </c>
      <c r="M249" s="133">
        <f t="shared" si="33"/>
        <v>0</v>
      </c>
      <c r="N249" s="133">
        <f t="shared" si="33"/>
        <v>0</v>
      </c>
      <c r="O249" s="133">
        <f t="shared" si="33"/>
        <v>0</v>
      </c>
      <c r="P249" s="119">
        <f t="shared" si="34"/>
        <v>15760</v>
      </c>
    </row>
    <row r="250" spans="1:18" s="96" customFormat="1" x14ac:dyDescent="0.25">
      <c r="A250" s="141" t="s">
        <v>69</v>
      </c>
      <c r="B250" s="149" t="s">
        <v>218</v>
      </c>
      <c r="C250" s="133">
        <f t="shared" si="33"/>
        <v>110378</v>
      </c>
      <c r="D250" s="133">
        <f t="shared" si="33"/>
        <v>25872</v>
      </c>
      <c r="E250" s="133">
        <f t="shared" si="33"/>
        <v>0</v>
      </c>
      <c r="F250" s="133">
        <f t="shared" si="33"/>
        <v>0</v>
      </c>
      <c r="G250" s="133">
        <f t="shared" si="33"/>
        <v>0</v>
      </c>
      <c r="H250" s="133">
        <f t="shared" si="33"/>
        <v>0</v>
      </c>
      <c r="I250" s="133">
        <f t="shared" si="33"/>
        <v>0</v>
      </c>
      <c r="J250" s="133">
        <f t="shared" si="33"/>
        <v>0</v>
      </c>
      <c r="K250" s="133">
        <f t="shared" si="33"/>
        <v>0</v>
      </c>
      <c r="L250" s="133">
        <f t="shared" si="33"/>
        <v>0</v>
      </c>
      <c r="M250" s="133">
        <f t="shared" si="33"/>
        <v>0</v>
      </c>
      <c r="N250" s="133">
        <f t="shared" si="33"/>
        <v>0</v>
      </c>
      <c r="O250" s="133">
        <f t="shared" si="33"/>
        <v>0</v>
      </c>
      <c r="P250" s="119">
        <f t="shared" si="34"/>
        <v>136250</v>
      </c>
    </row>
    <row r="251" spans="1:18" s="96" customFormat="1" x14ac:dyDescent="0.25">
      <c r="A251" s="141" t="s">
        <v>201</v>
      </c>
      <c r="B251" s="149" t="s">
        <v>219</v>
      </c>
      <c r="C251" s="133">
        <f t="shared" si="33"/>
        <v>24819</v>
      </c>
      <c r="D251" s="133">
        <f t="shared" si="33"/>
        <v>5822</v>
      </c>
      <c r="E251" s="133">
        <f t="shared" si="33"/>
        <v>0</v>
      </c>
      <c r="F251" s="133">
        <f t="shared" si="33"/>
        <v>0</v>
      </c>
      <c r="G251" s="133">
        <f t="shared" si="33"/>
        <v>0</v>
      </c>
      <c r="H251" s="133">
        <f t="shared" si="33"/>
        <v>0</v>
      </c>
      <c r="I251" s="133">
        <f t="shared" si="33"/>
        <v>0</v>
      </c>
      <c r="J251" s="133">
        <f t="shared" si="33"/>
        <v>0</v>
      </c>
      <c r="K251" s="133">
        <f t="shared" si="33"/>
        <v>0</v>
      </c>
      <c r="L251" s="133">
        <f t="shared" si="33"/>
        <v>0</v>
      </c>
      <c r="M251" s="133">
        <f t="shared" si="33"/>
        <v>0</v>
      </c>
      <c r="N251" s="133">
        <f t="shared" si="33"/>
        <v>0</v>
      </c>
      <c r="O251" s="133">
        <f t="shared" si="33"/>
        <v>0</v>
      </c>
      <c r="P251" s="119">
        <f t="shared" si="34"/>
        <v>30641</v>
      </c>
    </row>
    <row r="252" spans="1:18" s="96" customFormat="1" x14ac:dyDescent="0.25">
      <c r="A252" s="166" t="s">
        <v>200</v>
      </c>
      <c r="B252" s="149" t="s">
        <v>239</v>
      </c>
      <c r="C252" s="133">
        <f t="shared" si="33"/>
        <v>729000</v>
      </c>
      <c r="D252" s="133">
        <f t="shared" si="33"/>
        <v>171000</v>
      </c>
      <c r="E252" s="133">
        <f t="shared" si="33"/>
        <v>0</v>
      </c>
      <c r="F252" s="133">
        <f t="shared" si="33"/>
        <v>0</v>
      </c>
      <c r="G252" s="133">
        <f t="shared" si="33"/>
        <v>0</v>
      </c>
      <c r="H252" s="133">
        <f t="shared" si="33"/>
        <v>0</v>
      </c>
      <c r="I252" s="133">
        <f t="shared" si="33"/>
        <v>0</v>
      </c>
      <c r="J252" s="133">
        <f t="shared" si="33"/>
        <v>0</v>
      </c>
      <c r="K252" s="133">
        <f t="shared" si="33"/>
        <v>0</v>
      </c>
      <c r="L252" s="133">
        <f t="shared" si="33"/>
        <v>0</v>
      </c>
      <c r="M252" s="133">
        <f t="shared" si="33"/>
        <v>0</v>
      </c>
      <c r="N252" s="133">
        <f t="shared" si="33"/>
        <v>0</v>
      </c>
      <c r="O252" s="133">
        <f t="shared" si="33"/>
        <v>0</v>
      </c>
      <c r="P252" s="119">
        <f t="shared" si="34"/>
        <v>900000</v>
      </c>
    </row>
    <row r="253" spans="1:18" s="96" customFormat="1" x14ac:dyDescent="0.25">
      <c r="A253" s="166" t="s">
        <v>128</v>
      </c>
      <c r="B253" s="149" t="s">
        <v>240</v>
      </c>
      <c r="C253" s="133">
        <f t="shared" si="33"/>
        <v>92330</v>
      </c>
      <c r="D253" s="133">
        <f t="shared" si="33"/>
        <v>0</v>
      </c>
      <c r="E253" s="133">
        <f t="shared" si="33"/>
        <v>0</v>
      </c>
      <c r="F253" s="133">
        <f t="shared" si="33"/>
        <v>0</v>
      </c>
      <c r="G253" s="133">
        <f t="shared" si="33"/>
        <v>0</v>
      </c>
      <c r="H253" s="133">
        <f t="shared" si="33"/>
        <v>0</v>
      </c>
      <c r="I253" s="133">
        <f t="shared" si="33"/>
        <v>0</v>
      </c>
      <c r="J253" s="133">
        <f t="shared" si="33"/>
        <v>0</v>
      </c>
      <c r="K253" s="133">
        <f t="shared" si="33"/>
        <v>0</v>
      </c>
      <c r="L253" s="133">
        <f t="shared" si="33"/>
        <v>0</v>
      </c>
      <c r="M253" s="133">
        <f t="shared" si="33"/>
        <v>0</v>
      </c>
      <c r="N253" s="133">
        <f t="shared" si="33"/>
        <v>0</v>
      </c>
      <c r="O253" s="133">
        <f t="shared" si="33"/>
        <v>0</v>
      </c>
      <c r="P253" s="119">
        <f t="shared" si="34"/>
        <v>92330</v>
      </c>
    </row>
    <row r="254" spans="1:18" s="96" customFormat="1" x14ac:dyDescent="0.25">
      <c r="A254" s="166" t="s">
        <v>241</v>
      </c>
      <c r="B254" s="149" t="s">
        <v>242</v>
      </c>
      <c r="C254" s="133">
        <f t="shared" si="33"/>
        <v>26576801</v>
      </c>
      <c r="D254" s="133">
        <f t="shared" si="33"/>
        <v>6234065</v>
      </c>
      <c r="E254" s="133">
        <f t="shared" si="33"/>
        <v>0</v>
      </c>
      <c r="F254" s="133">
        <f t="shared" si="33"/>
        <v>0</v>
      </c>
      <c r="G254" s="133">
        <f t="shared" si="33"/>
        <v>0</v>
      </c>
      <c r="H254" s="133">
        <f t="shared" si="33"/>
        <v>0</v>
      </c>
      <c r="I254" s="133">
        <f t="shared" si="33"/>
        <v>0</v>
      </c>
      <c r="J254" s="133">
        <f t="shared" si="33"/>
        <v>0</v>
      </c>
      <c r="K254" s="133">
        <f t="shared" si="33"/>
        <v>0</v>
      </c>
      <c r="L254" s="133">
        <f t="shared" si="33"/>
        <v>0</v>
      </c>
      <c r="M254" s="133">
        <f t="shared" si="33"/>
        <v>0</v>
      </c>
      <c r="N254" s="133">
        <f t="shared" si="33"/>
        <v>0</v>
      </c>
      <c r="O254" s="133">
        <f t="shared" si="33"/>
        <v>0</v>
      </c>
      <c r="P254" s="119">
        <f t="shared" si="34"/>
        <v>32810866</v>
      </c>
    </row>
    <row r="255" spans="1:18" s="96" customFormat="1" x14ac:dyDescent="0.25">
      <c r="A255" s="166" t="s">
        <v>243</v>
      </c>
      <c r="B255" s="149" t="s">
        <v>244</v>
      </c>
      <c r="C255" s="133">
        <f t="shared" si="33"/>
        <v>4455000</v>
      </c>
      <c r="D255" s="133">
        <f t="shared" si="33"/>
        <v>1045000</v>
      </c>
      <c r="E255" s="133">
        <f t="shared" si="33"/>
        <v>0</v>
      </c>
      <c r="F255" s="133">
        <f t="shared" si="33"/>
        <v>0</v>
      </c>
      <c r="G255" s="133">
        <f t="shared" si="33"/>
        <v>0</v>
      </c>
      <c r="H255" s="133">
        <f t="shared" si="33"/>
        <v>0</v>
      </c>
      <c r="I255" s="133">
        <f t="shared" si="33"/>
        <v>0</v>
      </c>
      <c r="J255" s="133">
        <f t="shared" si="33"/>
        <v>0</v>
      </c>
      <c r="K255" s="133">
        <f t="shared" si="33"/>
        <v>0</v>
      </c>
      <c r="L255" s="133">
        <f t="shared" si="33"/>
        <v>0</v>
      </c>
      <c r="M255" s="133">
        <f t="shared" si="33"/>
        <v>0</v>
      </c>
      <c r="N255" s="133">
        <f t="shared" si="33"/>
        <v>0</v>
      </c>
      <c r="O255" s="133">
        <f t="shared" si="33"/>
        <v>0</v>
      </c>
      <c r="P255" s="119">
        <f t="shared" si="34"/>
        <v>5500000</v>
      </c>
    </row>
    <row r="256" spans="1:18" s="96" customFormat="1" x14ac:dyDescent="0.25">
      <c r="A256" s="166" t="s">
        <v>247</v>
      </c>
      <c r="B256" s="149" t="s">
        <v>248</v>
      </c>
      <c r="C256" s="133">
        <f t="shared" si="33"/>
        <v>1938572</v>
      </c>
      <c r="D256" s="133">
        <f t="shared" si="33"/>
        <v>454727</v>
      </c>
      <c r="E256" s="133">
        <f t="shared" si="33"/>
        <v>500000</v>
      </c>
      <c r="F256" s="133">
        <f t="shared" si="33"/>
        <v>0</v>
      </c>
      <c r="G256" s="133">
        <f t="shared" si="33"/>
        <v>0</v>
      </c>
      <c r="H256" s="133">
        <f t="shared" si="33"/>
        <v>0</v>
      </c>
      <c r="I256" s="133">
        <f t="shared" si="33"/>
        <v>0</v>
      </c>
      <c r="J256" s="133">
        <f t="shared" si="33"/>
        <v>0</v>
      </c>
      <c r="K256" s="133">
        <f t="shared" si="33"/>
        <v>0</v>
      </c>
      <c r="L256" s="133">
        <f t="shared" si="33"/>
        <v>0</v>
      </c>
      <c r="M256" s="133">
        <f t="shared" si="33"/>
        <v>0</v>
      </c>
      <c r="N256" s="133">
        <f t="shared" si="33"/>
        <v>0</v>
      </c>
      <c r="O256" s="133">
        <f t="shared" si="33"/>
        <v>0</v>
      </c>
      <c r="P256" s="119">
        <f t="shared" si="34"/>
        <v>2893299</v>
      </c>
    </row>
    <row r="257" spans="1:16" s="96" customFormat="1" hidden="1" x14ac:dyDescent="0.25">
      <c r="A257" s="150" t="s">
        <v>221</v>
      </c>
      <c r="B257" s="151" t="s">
        <v>220</v>
      </c>
      <c r="C257" s="133">
        <f t="shared" si="33"/>
        <v>0</v>
      </c>
      <c r="D257" s="133">
        <f t="shared" si="33"/>
        <v>0</v>
      </c>
      <c r="E257" s="133">
        <f t="shared" si="33"/>
        <v>0</v>
      </c>
      <c r="F257" s="133">
        <f t="shared" si="33"/>
        <v>0</v>
      </c>
      <c r="G257" s="133">
        <f t="shared" si="33"/>
        <v>0</v>
      </c>
      <c r="H257" s="133">
        <f t="shared" si="33"/>
        <v>0</v>
      </c>
      <c r="I257" s="133">
        <f t="shared" si="33"/>
        <v>0</v>
      </c>
      <c r="J257" s="133">
        <f t="shared" si="33"/>
        <v>0</v>
      </c>
      <c r="K257" s="133">
        <f t="shared" si="33"/>
        <v>0</v>
      </c>
      <c r="L257" s="133">
        <f t="shared" si="33"/>
        <v>0</v>
      </c>
      <c r="M257" s="133">
        <f t="shared" si="33"/>
        <v>0</v>
      </c>
      <c r="N257" s="133">
        <f t="shared" si="33"/>
        <v>0</v>
      </c>
      <c r="O257" s="133">
        <f t="shared" si="33"/>
        <v>0</v>
      </c>
      <c r="P257" s="119">
        <f t="shared" si="34"/>
        <v>0</v>
      </c>
    </row>
    <row r="258" spans="1:16" s="96" customFormat="1" hidden="1" x14ac:dyDescent="0.25">
      <c r="A258" s="150" t="s">
        <v>221</v>
      </c>
      <c r="B258" s="151" t="s">
        <v>220</v>
      </c>
      <c r="C258" s="133">
        <f t="shared" si="33"/>
        <v>0</v>
      </c>
      <c r="D258" s="133">
        <f t="shared" si="33"/>
        <v>0</v>
      </c>
      <c r="E258" s="133">
        <f t="shared" si="33"/>
        <v>0</v>
      </c>
      <c r="F258" s="133">
        <f t="shared" si="33"/>
        <v>0</v>
      </c>
      <c r="G258" s="133">
        <f t="shared" si="33"/>
        <v>0</v>
      </c>
      <c r="H258" s="133">
        <f t="shared" si="33"/>
        <v>0</v>
      </c>
      <c r="I258" s="133">
        <f t="shared" si="33"/>
        <v>0</v>
      </c>
      <c r="J258" s="133">
        <f t="shared" si="33"/>
        <v>0</v>
      </c>
      <c r="K258" s="133">
        <f t="shared" si="33"/>
        <v>0</v>
      </c>
      <c r="L258" s="133">
        <f t="shared" si="33"/>
        <v>0</v>
      </c>
      <c r="M258" s="133">
        <f t="shared" si="33"/>
        <v>0</v>
      </c>
      <c r="N258" s="133">
        <f t="shared" si="33"/>
        <v>0</v>
      </c>
      <c r="O258" s="133">
        <f t="shared" si="33"/>
        <v>0</v>
      </c>
      <c r="P258" s="119">
        <f t="shared" si="34"/>
        <v>0</v>
      </c>
    </row>
    <row r="259" spans="1:16" s="96" customFormat="1" hidden="1" x14ac:dyDescent="0.25">
      <c r="A259" s="150" t="s">
        <v>221</v>
      </c>
      <c r="B259" s="151" t="s">
        <v>220</v>
      </c>
      <c r="C259" s="133">
        <f t="shared" si="33"/>
        <v>0</v>
      </c>
      <c r="D259" s="133">
        <f t="shared" si="33"/>
        <v>0</v>
      </c>
      <c r="E259" s="133">
        <f t="shared" si="33"/>
        <v>0</v>
      </c>
      <c r="F259" s="133">
        <f t="shared" si="33"/>
        <v>0</v>
      </c>
      <c r="G259" s="133">
        <f t="shared" si="33"/>
        <v>0</v>
      </c>
      <c r="H259" s="133">
        <f t="shared" si="33"/>
        <v>0</v>
      </c>
      <c r="I259" s="133">
        <f t="shared" si="33"/>
        <v>0</v>
      </c>
      <c r="J259" s="133">
        <f t="shared" si="33"/>
        <v>0</v>
      </c>
      <c r="K259" s="133">
        <f t="shared" si="33"/>
        <v>0</v>
      </c>
      <c r="L259" s="133">
        <f t="shared" si="33"/>
        <v>0</v>
      </c>
      <c r="M259" s="133">
        <f t="shared" si="33"/>
        <v>0</v>
      </c>
      <c r="N259" s="133">
        <f t="shared" si="33"/>
        <v>0</v>
      </c>
      <c r="O259" s="133">
        <f t="shared" si="33"/>
        <v>0</v>
      </c>
      <c r="P259" s="119">
        <f t="shared" si="34"/>
        <v>0</v>
      </c>
    </row>
    <row r="260" spans="1:16" s="96" customFormat="1" hidden="1" x14ac:dyDescent="0.25">
      <c r="A260" s="150" t="s">
        <v>221</v>
      </c>
      <c r="B260" s="151" t="s">
        <v>220</v>
      </c>
      <c r="C260" s="133">
        <f t="shared" si="33"/>
        <v>0</v>
      </c>
      <c r="D260" s="133">
        <f t="shared" si="33"/>
        <v>0</v>
      </c>
      <c r="E260" s="133">
        <f t="shared" si="33"/>
        <v>0</v>
      </c>
      <c r="F260" s="133">
        <f t="shared" si="33"/>
        <v>0</v>
      </c>
      <c r="G260" s="133">
        <f t="shared" si="33"/>
        <v>0</v>
      </c>
      <c r="H260" s="133">
        <f t="shared" si="33"/>
        <v>0</v>
      </c>
      <c r="I260" s="133">
        <f t="shared" si="33"/>
        <v>0</v>
      </c>
      <c r="J260" s="133">
        <f t="shared" si="33"/>
        <v>0</v>
      </c>
      <c r="K260" s="133">
        <f t="shared" si="33"/>
        <v>0</v>
      </c>
      <c r="L260" s="133">
        <f t="shared" si="33"/>
        <v>0</v>
      </c>
      <c r="M260" s="133">
        <f t="shared" si="33"/>
        <v>0</v>
      </c>
      <c r="N260" s="133">
        <f t="shared" si="33"/>
        <v>0</v>
      </c>
      <c r="O260" s="133">
        <f t="shared" si="33"/>
        <v>0</v>
      </c>
      <c r="P260" s="119">
        <f t="shared" si="34"/>
        <v>0</v>
      </c>
    </row>
    <row r="261" spans="1:16" hidden="1" x14ac:dyDescent="0.25">
      <c r="A261" s="150" t="s">
        <v>221</v>
      </c>
      <c r="B261" s="151" t="s">
        <v>220</v>
      </c>
      <c r="C261" s="133">
        <f t="shared" si="33"/>
        <v>0</v>
      </c>
      <c r="D261" s="133">
        <f t="shared" si="33"/>
        <v>0</v>
      </c>
      <c r="E261" s="133">
        <f t="shared" si="33"/>
        <v>0</v>
      </c>
      <c r="F261" s="133">
        <f t="shared" si="33"/>
        <v>0</v>
      </c>
      <c r="G261" s="133">
        <f t="shared" si="33"/>
        <v>0</v>
      </c>
      <c r="H261" s="133">
        <f t="shared" si="33"/>
        <v>0</v>
      </c>
      <c r="I261" s="133">
        <f t="shared" si="33"/>
        <v>0</v>
      </c>
      <c r="J261" s="133">
        <f t="shared" si="33"/>
        <v>0</v>
      </c>
      <c r="K261" s="133">
        <f t="shared" si="33"/>
        <v>0</v>
      </c>
      <c r="L261" s="133">
        <f t="shared" si="33"/>
        <v>0</v>
      </c>
      <c r="M261" s="133">
        <f t="shared" si="33"/>
        <v>0</v>
      </c>
      <c r="N261" s="133">
        <f t="shared" si="33"/>
        <v>0</v>
      </c>
      <c r="O261" s="133">
        <f t="shared" si="33"/>
        <v>0</v>
      </c>
      <c r="P261" s="119">
        <f t="shared" si="34"/>
        <v>0</v>
      </c>
    </row>
    <row r="262" spans="1:16" hidden="1" x14ac:dyDescent="0.25">
      <c r="A262" s="150" t="s">
        <v>221</v>
      </c>
      <c r="B262" s="151" t="s">
        <v>220</v>
      </c>
      <c r="C262" s="133">
        <f t="shared" si="33"/>
        <v>0</v>
      </c>
      <c r="D262" s="133">
        <f t="shared" si="33"/>
        <v>0</v>
      </c>
      <c r="E262" s="133">
        <f t="shared" si="33"/>
        <v>0</v>
      </c>
      <c r="F262" s="133">
        <f t="shared" si="33"/>
        <v>0</v>
      </c>
      <c r="G262" s="133">
        <f t="shared" si="33"/>
        <v>0</v>
      </c>
      <c r="H262" s="133">
        <f t="shared" si="33"/>
        <v>0</v>
      </c>
      <c r="I262" s="133">
        <f t="shared" si="33"/>
        <v>0</v>
      </c>
      <c r="J262" s="133">
        <f t="shared" si="33"/>
        <v>0</v>
      </c>
      <c r="K262" s="133">
        <f t="shared" si="33"/>
        <v>0</v>
      </c>
      <c r="L262" s="133">
        <f t="shared" si="33"/>
        <v>0</v>
      </c>
      <c r="M262" s="133">
        <f t="shared" si="33"/>
        <v>0</v>
      </c>
      <c r="N262" s="133">
        <f t="shared" si="33"/>
        <v>0</v>
      </c>
      <c r="O262" s="133">
        <f t="shared" si="33"/>
        <v>0</v>
      </c>
      <c r="P262" s="119">
        <f t="shared" si="34"/>
        <v>0</v>
      </c>
    </row>
    <row r="263" spans="1:16" hidden="1" x14ac:dyDescent="0.25">
      <c r="A263" s="150" t="s">
        <v>221</v>
      </c>
      <c r="B263" s="151" t="s">
        <v>220</v>
      </c>
      <c r="C263" s="133">
        <f t="shared" ref="C263:O278" si="35">C146+C204</f>
        <v>0</v>
      </c>
      <c r="D263" s="133">
        <f t="shared" si="35"/>
        <v>0</v>
      </c>
      <c r="E263" s="133">
        <f t="shared" si="35"/>
        <v>0</v>
      </c>
      <c r="F263" s="133">
        <f t="shared" si="35"/>
        <v>0</v>
      </c>
      <c r="G263" s="133">
        <f t="shared" si="35"/>
        <v>0</v>
      </c>
      <c r="H263" s="133">
        <f t="shared" si="35"/>
        <v>0</v>
      </c>
      <c r="I263" s="133">
        <f t="shared" si="35"/>
        <v>0</v>
      </c>
      <c r="J263" s="133">
        <f t="shared" si="35"/>
        <v>0</v>
      </c>
      <c r="K263" s="133">
        <f t="shared" si="35"/>
        <v>0</v>
      </c>
      <c r="L263" s="133">
        <f t="shared" si="35"/>
        <v>0</v>
      </c>
      <c r="M263" s="133">
        <f t="shared" si="35"/>
        <v>0</v>
      </c>
      <c r="N263" s="133">
        <f t="shared" si="35"/>
        <v>0</v>
      </c>
      <c r="O263" s="133">
        <f t="shared" si="35"/>
        <v>0</v>
      </c>
      <c r="P263" s="119">
        <f t="shared" si="34"/>
        <v>0</v>
      </c>
    </row>
    <row r="264" spans="1:16" hidden="1" x14ac:dyDescent="0.25">
      <c r="A264" s="150" t="s">
        <v>221</v>
      </c>
      <c r="B264" s="151" t="s">
        <v>220</v>
      </c>
      <c r="C264" s="133">
        <f t="shared" si="35"/>
        <v>0</v>
      </c>
      <c r="D264" s="133">
        <f t="shared" si="35"/>
        <v>0</v>
      </c>
      <c r="E264" s="133">
        <f t="shared" si="35"/>
        <v>0</v>
      </c>
      <c r="F264" s="133">
        <f t="shared" si="35"/>
        <v>0</v>
      </c>
      <c r="G264" s="133">
        <f t="shared" si="35"/>
        <v>0</v>
      </c>
      <c r="H264" s="133">
        <f t="shared" si="35"/>
        <v>0</v>
      </c>
      <c r="I264" s="133">
        <f t="shared" si="35"/>
        <v>0</v>
      </c>
      <c r="J264" s="133">
        <f t="shared" si="35"/>
        <v>0</v>
      </c>
      <c r="K264" s="133">
        <f t="shared" si="35"/>
        <v>0</v>
      </c>
      <c r="L264" s="133">
        <f t="shared" si="35"/>
        <v>0</v>
      </c>
      <c r="M264" s="133">
        <f t="shared" si="35"/>
        <v>0</v>
      </c>
      <c r="N264" s="133">
        <f t="shared" si="35"/>
        <v>0</v>
      </c>
      <c r="O264" s="133">
        <f t="shared" si="35"/>
        <v>0</v>
      </c>
      <c r="P264" s="119">
        <f t="shared" si="34"/>
        <v>0</v>
      </c>
    </row>
    <row r="265" spans="1:16" s="96" customFormat="1" x14ac:dyDescent="0.25">
      <c r="A265" s="141">
        <v>26</v>
      </c>
      <c r="B265" s="149" t="s">
        <v>222</v>
      </c>
      <c r="C265" s="133">
        <f t="shared" si="35"/>
        <v>15228</v>
      </c>
      <c r="D265" s="133">
        <f t="shared" si="35"/>
        <v>3487</v>
      </c>
      <c r="E265" s="133">
        <f t="shared" si="35"/>
        <v>0</v>
      </c>
      <c r="F265" s="133">
        <f t="shared" si="35"/>
        <v>0</v>
      </c>
      <c r="G265" s="133">
        <f t="shared" si="35"/>
        <v>0</v>
      </c>
      <c r="H265" s="133">
        <f t="shared" si="35"/>
        <v>0</v>
      </c>
      <c r="I265" s="133">
        <f t="shared" si="35"/>
        <v>0</v>
      </c>
      <c r="J265" s="133">
        <f t="shared" si="35"/>
        <v>0</v>
      </c>
      <c r="K265" s="133">
        <f t="shared" si="35"/>
        <v>0</v>
      </c>
      <c r="L265" s="133">
        <f t="shared" si="35"/>
        <v>0</v>
      </c>
      <c r="M265" s="133">
        <f t="shared" si="35"/>
        <v>0</v>
      </c>
      <c r="N265" s="133">
        <f t="shared" si="35"/>
        <v>0</v>
      </c>
      <c r="O265" s="133">
        <f t="shared" si="35"/>
        <v>0</v>
      </c>
      <c r="P265" s="119">
        <f t="shared" si="34"/>
        <v>18715</v>
      </c>
    </row>
    <row r="266" spans="1:16" hidden="1" x14ac:dyDescent="0.25">
      <c r="A266" s="150" t="s">
        <v>221</v>
      </c>
      <c r="B266" s="151" t="s">
        <v>220</v>
      </c>
      <c r="C266" s="133">
        <f t="shared" si="35"/>
        <v>0</v>
      </c>
      <c r="D266" s="133">
        <f t="shared" si="35"/>
        <v>0</v>
      </c>
      <c r="E266" s="133">
        <f t="shared" si="35"/>
        <v>0</v>
      </c>
      <c r="F266" s="133">
        <f t="shared" si="35"/>
        <v>0</v>
      </c>
      <c r="G266" s="133">
        <f t="shared" si="35"/>
        <v>0</v>
      </c>
      <c r="H266" s="133">
        <f t="shared" si="35"/>
        <v>0</v>
      </c>
      <c r="I266" s="133">
        <f t="shared" si="35"/>
        <v>0</v>
      </c>
      <c r="J266" s="133">
        <f t="shared" si="35"/>
        <v>0</v>
      </c>
      <c r="K266" s="133">
        <f t="shared" si="35"/>
        <v>0</v>
      </c>
      <c r="L266" s="133">
        <f t="shared" si="35"/>
        <v>0</v>
      </c>
      <c r="M266" s="133">
        <f t="shared" si="35"/>
        <v>0</v>
      </c>
      <c r="N266" s="133">
        <f t="shared" si="35"/>
        <v>0</v>
      </c>
      <c r="O266" s="133">
        <f t="shared" si="35"/>
        <v>0</v>
      </c>
      <c r="P266" s="119">
        <f t="shared" si="34"/>
        <v>0</v>
      </c>
    </row>
    <row r="267" spans="1:16" hidden="1" x14ac:dyDescent="0.25">
      <c r="A267" s="150" t="s">
        <v>221</v>
      </c>
      <c r="B267" s="151" t="s">
        <v>220</v>
      </c>
      <c r="C267" s="133">
        <f t="shared" si="35"/>
        <v>0</v>
      </c>
      <c r="D267" s="133">
        <f t="shared" si="35"/>
        <v>0</v>
      </c>
      <c r="E267" s="133">
        <f t="shared" si="35"/>
        <v>0</v>
      </c>
      <c r="F267" s="133">
        <f t="shared" si="35"/>
        <v>0</v>
      </c>
      <c r="G267" s="133">
        <f t="shared" si="35"/>
        <v>0</v>
      </c>
      <c r="H267" s="133">
        <f t="shared" si="35"/>
        <v>0</v>
      </c>
      <c r="I267" s="133">
        <f t="shared" si="35"/>
        <v>0</v>
      </c>
      <c r="J267" s="133">
        <f t="shared" si="35"/>
        <v>0</v>
      </c>
      <c r="K267" s="133">
        <f t="shared" si="35"/>
        <v>0</v>
      </c>
      <c r="L267" s="133">
        <f t="shared" si="35"/>
        <v>0</v>
      </c>
      <c r="M267" s="133">
        <f t="shared" si="35"/>
        <v>0</v>
      </c>
      <c r="N267" s="133">
        <f t="shared" si="35"/>
        <v>0</v>
      </c>
      <c r="O267" s="133">
        <f t="shared" si="35"/>
        <v>0</v>
      </c>
      <c r="P267" s="119">
        <f t="shared" si="34"/>
        <v>0</v>
      </c>
    </row>
    <row r="268" spans="1:16" s="96" customFormat="1" x14ac:dyDescent="0.25">
      <c r="A268" s="141">
        <v>30</v>
      </c>
      <c r="B268" s="149" t="s">
        <v>223</v>
      </c>
      <c r="C268" s="133">
        <f t="shared" si="35"/>
        <v>5766</v>
      </c>
      <c r="D268" s="133">
        <f t="shared" si="35"/>
        <v>1353</v>
      </c>
      <c r="E268" s="133">
        <f t="shared" si="35"/>
        <v>0</v>
      </c>
      <c r="F268" s="133">
        <f t="shared" si="35"/>
        <v>0</v>
      </c>
      <c r="G268" s="133">
        <f t="shared" si="35"/>
        <v>0</v>
      </c>
      <c r="H268" s="133">
        <f t="shared" si="35"/>
        <v>0</v>
      </c>
      <c r="I268" s="133">
        <f t="shared" si="35"/>
        <v>0</v>
      </c>
      <c r="J268" s="133">
        <f t="shared" si="35"/>
        <v>0</v>
      </c>
      <c r="K268" s="133">
        <f t="shared" si="35"/>
        <v>0</v>
      </c>
      <c r="L268" s="133">
        <f t="shared" si="35"/>
        <v>0</v>
      </c>
      <c r="M268" s="133">
        <f t="shared" si="35"/>
        <v>0</v>
      </c>
      <c r="N268" s="133">
        <f t="shared" si="35"/>
        <v>0</v>
      </c>
      <c r="O268" s="133">
        <f t="shared" si="35"/>
        <v>0</v>
      </c>
      <c r="P268" s="119">
        <f t="shared" si="34"/>
        <v>7119</v>
      </c>
    </row>
    <row r="269" spans="1:16" s="96" customFormat="1" hidden="1" x14ac:dyDescent="0.25">
      <c r="A269" s="150" t="s">
        <v>221</v>
      </c>
      <c r="B269" s="151" t="s">
        <v>220</v>
      </c>
      <c r="C269" s="133">
        <f t="shared" si="35"/>
        <v>0</v>
      </c>
      <c r="D269" s="133">
        <f t="shared" si="35"/>
        <v>0</v>
      </c>
      <c r="E269" s="133">
        <f t="shared" si="35"/>
        <v>0</v>
      </c>
      <c r="F269" s="133">
        <f t="shared" si="35"/>
        <v>0</v>
      </c>
      <c r="G269" s="133">
        <f t="shared" si="35"/>
        <v>0</v>
      </c>
      <c r="H269" s="133">
        <f t="shared" si="35"/>
        <v>0</v>
      </c>
      <c r="I269" s="133">
        <f t="shared" si="35"/>
        <v>0</v>
      </c>
      <c r="J269" s="133">
        <f t="shared" si="35"/>
        <v>0</v>
      </c>
      <c r="K269" s="133">
        <f t="shared" si="35"/>
        <v>0</v>
      </c>
      <c r="L269" s="133">
        <f t="shared" si="35"/>
        <v>0</v>
      </c>
      <c r="M269" s="133">
        <f t="shared" si="35"/>
        <v>0</v>
      </c>
      <c r="N269" s="133">
        <f t="shared" si="35"/>
        <v>0</v>
      </c>
      <c r="O269" s="133">
        <f t="shared" si="35"/>
        <v>0</v>
      </c>
      <c r="P269" s="119">
        <f t="shared" si="34"/>
        <v>0</v>
      </c>
    </row>
    <row r="270" spans="1:16" hidden="1" x14ac:dyDescent="0.25">
      <c r="A270" s="150" t="s">
        <v>221</v>
      </c>
      <c r="B270" s="151" t="s">
        <v>220</v>
      </c>
      <c r="C270" s="133">
        <f t="shared" si="35"/>
        <v>0</v>
      </c>
      <c r="D270" s="133">
        <f t="shared" si="35"/>
        <v>0</v>
      </c>
      <c r="E270" s="133">
        <f t="shared" si="35"/>
        <v>0</v>
      </c>
      <c r="F270" s="133">
        <f t="shared" si="35"/>
        <v>0</v>
      </c>
      <c r="G270" s="133">
        <f t="shared" si="35"/>
        <v>0</v>
      </c>
      <c r="H270" s="133">
        <f t="shared" si="35"/>
        <v>0</v>
      </c>
      <c r="I270" s="133">
        <f t="shared" si="35"/>
        <v>0</v>
      </c>
      <c r="J270" s="133">
        <f t="shared" si="35"/>
        <v>0</v>
      </c>
      <c r="K270" s="133">
        <f t="shared" si="35"/>
        <v>0</v>
      </c>
      <c r="L270" s="133">
        <f t="shared" si="35"/>
        <v>0</v>
      </c>
      <c r="M270" s="133">
        <f t="shared" si="35"/>
        <v>0</v>
      </c>
      <c r="N270" s="133">
        <f t="shared" si="35"/>
        <v>0</v>
      </c>
      <c r="O270" s="133">
        <f t="shared" si="35"/>
        <v>0</v>
      </c>
      <c r="P270" s="119">
        <f t="shared" si="34"/>
        <v>0</v>
      </c>
    </row>
    <row r="271" spans="1:16" s="96" customFormat="1" hidden="1" x14ac:dyDescent="0.25">
      <c r="A271" s="150" t="s">
        <v>221</v>
      </c>
      <c r="B271" s="151" t="s">
        <v>220</v>
      </c>
      <c r="C271" s="133">
        <f t="shared" si="35"/>
        <v>0</v>
      </c>
      <c r="D271" s="133">
        <f t="shared" si="35"/>
        <v>0</v>
      </c>
      <c r="E271" s="133">
        <f t="shared" si="35"/>
        <v>0</v>
      </c>
      <c r="F271" s="133">
        <f t="shared" si="35"/>
        <v>0</v>
      </c>
      <c r="G271" s="133">
        <f t="shared" si="35"/>
        <v>0</v>
      </c>
      <c r="H271" s="133">
        <f t="shared" si="35"/>
        <v>0</v>
      </c>
      <c r="I271" s="133">
        <f t="shared" si="35"/>
        <v>0</v>
      </c>
      <c r="J271" s="133">
        <f t="shared" si="35"/>
        <v>0</v>
      </c>
      <c r="K271" s="133">
        <f t="shared" si="35"/>
        <v>0</v>
      </c>
      <c r="L271" s="133">
        <f t="shared" si="35"/>
        <v>0</v>
      </c>
      <c r="M271" s="133">
        <f t="shared" si="35"/>
        <v>0</v>
      </c>
      <c r="N271" s="133">
        <f t="shared" si="35"/>
        <v>0</v>
      </c>
      <c r="O271" s="133">
        <f t="shared" si="35"/>
        <v>0</v>
      </c>
      <c r="P271" s="119">
        <f t="shared" si="34"/>
        <v>0</v>
      </c>
    </row>
    <row r="272" spans="1:16" s="96" customFormat="1" hidden="1" x14ac:dyDescent="0.25">
      <c r="A272" s="150" t="s">
        <v>221</v>
      </c>
      <c r="B272" s="151" t="s">
        <v>220</v>
      </c>
      <c r="C272" s="133">
        <f t="shared" si="35"/>
        <v>0</v>
      </c>
      <c r="D272" s="133">
        <f t="shared" si="35"/>
        <v>0</v>
      </c>
      <c r="E272" s="133">
        <f t="shared" si="35"/>
        <v>0</v>
      </c>
      <c r="F272" s="133">
        <f t="shared" si="35"/>
        <v>0</v>
      </c>
      <c r="G272" s="133">
        <f t="shared" si="35"/>
        <v>0</v>
      </c>
      <c r="H272" s="133">
        <f t="shared" si="35"/>
        <v>0</v>
      </c>
      <c r="I272" s="133">
        <f t="shared" si="35"/>
        <v>0</v>
      </c>
      <c r="J272" s="133">
        <f t="shared" si="35"/>
        <v>0</v>
      </c>
      <c r="K272" s="133">
        <f t="shared" si="35"/>
        <v>0</v>
      </c>
      <c r="L272" s="133">
        <f t="shared" si="35"/>
        <v>0</v>
      </c>
      <c r="M272" s="133">
        <f t="shared" si="35"/>
        <v>0</v>
      </c>
      <c r="N272" s="133">
        <f t="shared" si="35"/>
        <v>0</v>
      </c>
      <c r="O272" s="133">
        <f t="shared" si="35"/>
        <v>0</v>
      </c>
      <c r="P272" s="119">
        <f t="shared" si="34"/>
        <v>0</v>
      </c>
    </row>
    <row r="273" spans="1:16" s="96" customFormat="1" hidden="1" x14ac:dyDescent="0.25">
      <c r="A273" s="150" t="s">
        <v>221</v>
      </c>
      <c r="B273" s="151" t="s">
        <v>220</v>
      </c>
      <c r="C273" s="133">
        <f t="shared" si="35"/>
        <v>0</v>
      </c>
      <c r="D273" s="133">
        <f t="shared" si="35"/>
        <v>0</v>
      </c>
      <c r="E273" s="133">
        <f t="shared" si="35"/>
        <v>0</v>
      </c>
      <c r="F273" s="133">
        <f t="shared" si="35"/>
        <v>0</v>
      </c>
      <c r="G273" s="133">
        <f t="shared" si="35"/>
        <v>0</v>
      </c>
      <c r="H273" s="133">
        <f t="shared" si="35"/>
        <v>0</v>
      </c>
      <c r="I273" s="133">
        <f t="shared" si="35"/>
        <v>0</v>
      </c>
      <c r="J273" s="133">
        <f t="shared" si="35"/>
        <v>0</v>
      </c>
      <c r="K273" s="133">
        <f t="shared" si="35"/>
        <v>0</v>
      </c>
      <c r="L273" s="133">
        <f t="shared" si="35"/>
        <v>0</v>
      </c>
      <c r="M273" s="133">
        <f t="shared" si="35"/>
        <v>0</v>
      </c>
      <c r="N273" s="133">
        <f t="shared" si="35"/>
        <v>0</v>
      </c>
      <c r="O273" s="133">
        <f t="shared" si="35"/>
        <v>0</v>
      </c>
      <c r="P273" s="119">
        <f t="shared" si="34"/>
        <v>0</v>
      </c>
    </row>
    <row r="274" spans="1:16" s="96" customFormat="1" hidden="1" x14ac:dyDescent="0.25">
      <c r="A274" s="150" t="s">
        <v>221</v>
      </c>
      <c r="B274" s="151" t="s">
        <v>220</v>
      </c>
      <c r="C274" s="133">
        <f t="shared" si="35"/>
        <v>0</v>
      </c>
      <c r="D274" s="133">
        <f t="shared" si="35"/>
        <v>0</v>
      </c>
      <c r="E274" s="133">
        <f t="shared" si="35"/>
        <v>0</v>
      </c>
      <c r="F274" s="133">
        <f t="shared" si="35"/>
        <v>0</v>
      </c>
      <c r="G274" s="133">
        <f t="shared" si="35"/>
        <v>0</v>
      </c>
      <c r="H274" s="133">
        <f t="shared" si="35"/>
        <v>0</v>
      </c>
      <c r="I274" s="133">
        <f t="shared" si="35"/>
        <v>0</v>
      </c>
      <c r="J274" s="133">
        <f t="shared" si="35"/>
        <v>0</v>
      </c>
      <c r="K274" s="133">
        <f t="shared" si="35"/>
        <v>0</v>
      </c>
      <c r="L274" s="133">
        <f t="shared" si="35"/>
        <v>0</v>
      </c>
      <c r="M274" s="133">
        <f t="shared" si="35"/>
        <v>0</v>
      </c>
      <c r="N274" s="133">
        <f t="shared" si="35"/>
        <v>0</v>
      </c>
      <c r="O274" s="133">
        <f t="shared" si="35"/>
        <v>0</v>
      </c>
      <c r="P274" s="119">
        <f t="shared" si="34"/>
        <v>0</v>
      </c>
    </row>
    <row r="275" spans="1:16" s="96" customFormat="1" hidden="1" x14ac:dyDescent="0.25">
      <c r="A275" s="150" t="s">
        <v>221</v>
      </c>
      <c r="B275" s="151" t="s">
        <v>220</v>
      </c>
      <c r="C275" s="133">
        <f t="shared" si="35"/>
        <v>0</v>
      </c>
      <c r="D275" s="133">
        <f t="shared" si="35"/>
        <v>0</v>
      </c>
      <c r="E275" s="133">
        <f t="shared" si="35"/>
        <v>0</v>
      </c>
      <c r="F275" s="133">
        <f t="shared" si="35"/>
        <v>0</v>
      </c>
      <c r="G275" s="133">
        <f t="shared" si="35"/>
        <v>0</v>
      </c>
      <c r="H275" s="133">
        <f t="shared" si="35"/>
        <v>0</v>
      </c>
      <c r="I275" s="133">
        <f t="shared" si="35"/>
        <v>0</v>
      </c>
      <c r="J275" s="133">
        <f t="shared" si="35"/>
        <v>0</v>
      </c>
      <c r="K275" s="133">
        <f t="shared" si="35"/>
        <v>0</v>
      </c>
      <c r="L275" s="133">
        <f t="shared" si="35"/>
        <v>0</v>
      </c>
      <c r="M275" s="133">
        <f t="shared" si="35"/>
        <v>0</v>
      </c>
      <c r="N275" s="133">
        <f t="shared" si="35"/>
        <v>0</v>
      </c>
      <c r="O275" s="133">
        <f t="shared" si="35"/>
        <v>0</v>
      </c>
      <c r="P275" s="119">
        <f t="shared" si="34"/>
        <v>0</v>
      </c>
    </row>
    <row r="276" spans="1:16" s="96" customFormat="1" hidden="1" x14ac:dyDescent="0.25">
      <c r="A276" s="150" t="s">
        <v>221</v>
      </c>
      <c r="B276" s="151" t="s">
        <v>220</v>
      </c>
      <c r="C276" s="133">
        <f t="shared" si="35"/>
        <v>0</v>
      </c>
      <c r="D276" s="133">
        <f t="shared" si="35"/>
        <v>0</v>
      </c>
      <c r="E276" s="133">
        <f t="shared" si="35"/>
        <v>0</v>
      </c>
      <c r="F276" s="133">
        <f t="shared" si="35"/>
        <v>0</v>
      </c>
      <c r="G276" s="133">
        <f t="shared" si="35"/>
        <v>0</v>
      </c>
      <c r="H276" s="133">
        <f t="shared" si="35"/>
        <v>0</v>
      </c>
      <c r="I276" s="133">
        <f t="shared" si="35"/>
        <v>0</v>
      </c>
      <c r="J276" s="133">
        <f t="shared" si="35"/>
        <v>0</v>
      </c>
      <c r="K276" s="133">
        <f t="shared" si="35"/>
        <v>0</v>
      </c>
      <c r="L276" s="133">
        <f t="shared" si="35"/>
        <v>0</v>
      </c>
      <c r="M276" s="133">
        <f t="shared" si="35"/>
        <v>0</v>
      </c>
      <c r="N276" s="133">
        <f t="shared" si="35"/>
        <v>0</v>
      </c>
      <c r="O276" s="133">
        <f t="shared" si="35"/>
        <v>0</v>
      </c>
      <c r="P276" s="119">
        <f t="shared" si="34"/>
        <v>0</v>
      </c>
    </row>
    <row r="277" spans="1:16" hidden="1" x14ac:dyDescent="0.25">
      <c r="A277" s="150" t="s">
        <v>221</v>
      </c>
      <c r="B277" s="151" t="s">
        <v>220</v>
      </c>
      <c r="C277" s="133">
        <f t="shared" si="35"/>
        <v>0</v>
      </c>
      <c r="D277" s="133">
        <f t="shared" si="35"/>
        <v>0</v>
      </c>
      <c r="E277" s="133">
        <f t="shared" si="35"/>
        <v>0</v>
      </c>
      <c r="F277" s="133">
        <f t="shared" si="35"/>
        <v>0</v>
      </c>
      <c r="G277" s="133">
        <f t="shared" si="35"/>
        <v>0</v>
      </c>
      <c r="H277" s="133">
        <f t="shared" si="35"/>
        <v>0</v>
      </c>
      <c r="I277" s="133">
        <f t="shared" si="35"/>
        <v>0</v>
      </c>
      <c r="J277" s="133">
        <f t="shared" si="35"/>
        <v>0</v>
      </c>
      <c r="K277" s="133">
        <f t="shared" si="35"/>
        <v>0</v>
      </c>
      <c r="L277" s="133">
        <f t="shared" si="35"/>
        <v>0</v>
      </c>
      <c r="M277" s="133">
        <f t="shared" si="35"/>
        <v>0</v>
      </c>
      <c r="N277" s="133">
        <f t="shared" si="35"/>
        <v>0</v>
      </c>
      <c r="O277" s="133">
        <f t="shared" si="35"/>
        <v>0</v>
      </c>
      <c r="P277" s="119">
        <f t="shared" si="34"/>
        <v>0</v>
      </c>
    </row>
    <row r="278" spans="1:16" hidden="1" x14ac:dyDescent="0.25">
      <c r="A278" s="150" t="s">
        <v>221</v>
      </c>
      <c r="B278" s="151" t="s">
        <v>220</v>
      </c>
      <c r="C278" s="133">
        <f t="shared" si="35"/>
        <v>0</v>
      </c>
      <c r="D278" s="133">
        <f t="shared" si="35"/>
        <v>0</v>
      </c>
      <c r="E278" s="133">
        <f t="shared" si="35"/>
        <v>0</v>
      </c>
      <c r="F278" s="133">
        <f t="shared" si="35"/>
        <v>0</v>
      </c>
      <c r="G278" s="133">
        <f t="shared" si="35"/>
        <v>0</v>
      </c>
      <c r="H278" s="133">
        <f t="shared" si="35"/>
        <v>0</v>
      </c>
      <c r="I278" s="133">
        <f t="shared" si="35"/>
        <v>0</v>
      </c>
      <c r="J278" s="133">
        <f t="shared" si="35"/>
        <v>0</v>
      </c>
      <c r="K278" s="133">
        <f t="shared" si="35"/>
        <v>0</v>
      </c>
      <c r="L278" s="133">
        <f t="shared" si="35"/>
        <v>0</v>
      </c>
      <c r="M278" s="133">
        <f t="shared" si="35"/>
        <v>0</v>
      </c>
      <c r="N278" s="133">
        <f t="shared" si="35"/>
        <v>0</v>
      </c>
      <c r="O278" s="133">
        <f t="shared" si="35"/>
        <v>0</v>
      </c>
      <c r="P278" s="119">
        <f t="shared" si="34"/>
        <v>0</v>
      </c>
    </row>
    <row r="279" spans="1:16" hidden="1" x14ac:dyDescent="0.25">
      <c r="A279" s="150" t="s">
        <v>221</v>
      </c>
      <c r="B279" s="151" t="s">
        <v>220</v>
      </c>
      <c r="C279" s="133">
        <f t="shared" ref="C279:O292" si="36">C162+C220</f>
        <v>0</v>
      </c>
      <c r="D279" s="133">
        <f t="shared" si="36"/>
        <v>0</v>
      </c>
      <c r="E279" s="133">
        <f t="shared" si="36"/>
        <v>0</v>
      </c>
      <c r="F279" s="133">
        <f t="shared" si="36"/>
        <v>0</v>
      </c>
      <c r="G279" s="133">
        <f t="shared" si="36"/>
        <v>0</v>
      </c>
      <c r="H279" s="133">
        <f t="shared" si="36"/>
        <v>0</v>
      </c>
      <c r="I279" s="133">
        <f t="shared" si="36"/>
        <v>0</v>
      </c>
      <c r="J279" s="133">
        <f t="shared" si="36"/>
        <v>0</v>
      </c>
      <c r="K279" s="133">
        <f t="shared" si="36"/>
        <v>0</v>
      </c>
      <c r="L279" s="133">
        <f t="shared" si="36"/>
        <v>0</v>
      </c>
      <c r="M279" s="133">
        <f t="shared" si="36"/>
        <v>0</v>
      </c>
      <c r="N279" s="133">
        <f t="shared" si="36"/>
        <v>0</v>
      </c>
      <c r="O279" s="133">
        <f t="shared" si="36"/>
        <v>0</v>
      </c>
      <c r="P279" s="119">
        <f t="shared" si="34"/>
        <v>0</v>
      </c>
    </row>
    <row r="280" spans="1:16" s="96" customFormat="1" hidden="1" x14ac:dyDescent="0.25">
      <c r="A280" s="150" t="s">
        <v>221</v>
      </c>
      <c r="B280" s="151" t="s">
        <v>220</v>
      </c>
      <c r="C280" s="133">
        <f t="shared" si="36"/>
        <v>0</v>
      </c>
      <c r="D280" s="133">
        <f t="shared" si="36"/>
        <v>0</v>
      </c>
      <c r="E280" s="133">
        <f t="shared" si="36"/>
        <v>0</v>
      </c>
      <c r="F280" s="133">
        <f t="shared" si="36"/>
        <v>0</v>
      </c>
      <c r="G280" s="133">
        <f t="shared" si="36"/>
        <v>0</v>
      </c>
      <c r="H280" s="133">
        <f t="shared" si="36"/>
        <v>0</v>
      </c>
      <c r="I280" s="133">
        <f t="shared" si="36"/>
        <v>0</v>
      </c>
      <c r="J280" s="133">
        <f t="shared" si="36"/>
        <v>0</v>
      </c>
      <c r="K280" s="133">
        <f t="shared" si="36"/>
        <v>0</v>
      </c>
      <c r="L280" s="133">
        <f t="shared" si="36"/>
        <v>0</v>
      </c>
      <c r="M280" s="133">
        <f t="shared" si="36"/>
        <v>0</v>
      </c>
      <c r="N280" s="133">
        <f t="shared" si="36"/>
        <v>0</v>
      </c>
      <c r="O280" s="133">
        <f t="shared" si="36"/>
        <v>0</v>
      </c>
      <c r="P280" s="119">
        <f t="shared" si="34"/>
        <v>0</v>
      </c>
    </row>
    <row r="281" spans="1:16" s="96" customFormat="1" hidden="1" x14ac:dyDescent="0.25">
      <c r="A281" s="150" t="s">
        <v>221</v>
      </c>
      <c r="B281" s="151" t="s">
        <v>220</v>
      </c>
      <c r="C281" s="133">
        <f t="shared" si="36"/>
        <v>0</v>
      </c>
      <c r="D281" s="133">
        <f t="shared" si="36"/>
        <v>0</v>
      </c>
      <c r="E281" s="133">
        <f t="shared" si="36"/>
        <v>0</v>
      </c>
      <c r="F281" s="133">
        <f t="shared" si="36"/>
        <v>0</v>
      </c>
      <c r="G281" s="133">
        <f t="shared" si="36"/>
        <v>0</v>
      </c>
      <c r="H281" s="133">
        <f t="shared" si="36"/>
        <v>0</v>
      </c>
      <c r="I281" s="133">
        <f t="shared" si="36"/>
        <v>0</v>
      </c>
      <c r="J281" s="133">
        <f t="shared" si="36"/>
        <v>0</v>
      </c>
      <c r="K281" s="133">
        <f t="shared" si="36"/>
        <v>0</v>
      </c>
      <c r="L281" s="133">
        <f t="shared" si="36"/>
        <v>0</v>
      </c>
      <c r="M281" s="133">
        <f t="shared" si="36"/>
        <v>0</v>
      </c>
      <c r="N281" s="133">
        <f t="shared" si="36"/>
        <v>0</v>
      </c>
      <c r="O281" s="133">
        <f t="shared" si="36"/>
        <v>0</v>
      </c>
      <c r="P281" s="119">
        <f t="shared" si="34"/>
        <v>0</v>
      </c>
    </row>
    <row r="282" spans="1:16" s="96" customFormat="1" hidden="1" x14ac:dyDescent="0.25">
      <c r="A282" s="150" t="s">
        <v>221</v>
      </c>
      <c r="B282" s="151" t="s">
        <v>220</v>
      </c>
      <c r="C282" s="133">
        <f t="shared" si="36"/>
        <v>0</v>
      </c>
      <c r="D282" s="133">
        <f t="shared" si="36"/>
        <v>0</v>
      </c>
      <c r="E282" s="133">
        <f t="shared" si="36"/>
        <v>0</v>
      </c>
      <c r="F282" s="133">
        <f t="shared" si="36"/>
        <v>0</v>
      </c>
      <c r="G282" s="133">
        <f t="shared" si="36"/>
        <v>0</v>
      </c>
      <c r="H282" s="133">
        <f t="shared" si="36"/>
        <v>0</v>
      </c>
      <c r="I282" s="133">
        <f t="shared" si="36"/>
        <v>0</v>
      </c>
      <c r="J282" s="133">
        <f t="shared" si="36"/>
        <v>0</v>
      </c>
      <c r="K282" s="133">
        <f t="shared" si="36"/>
        <v>0</v>
      </c>
      <c r="L282" s="133">
        <f t="shared" si="36"/>
        <v>0</v>
      </c>
      <c r="M282" s="133">
        <f t="shared" si="36"/>
        <v>0</v>
      </c>
      <c r="N282" s="133">
        <f t="shared" si="36"/>
        <v>0</v>
      </c>
      <c r="O282" s="133">
        <f t="shared" si="36"/>
        <v>0</v>
      </c>
      <c r="P282" s="119">
        <f t="shared" si="34"/>
        <v>0</v>
      </c>
    </row>
    <row r="283" spans="1:16" s="96" customFormat="1" hidden="1" x14ac:dyDescent="0.25">
      <c r="A283" s="150" t="s">
        <v>221</v>
      </c>
      <c r="B283" s="151" t="s">
        <v>220</v>
      </c>
      <c r="C283" s="133">
        <f t="shared" si="36"/>
        <v>0</v>
      </c>
      <c r="D283" s="133">
        <f t="shared" si="36"/>
        <v>0</v>
      </c>
      <c r="E283" s="133">
        <f t="shared" si="36"/>
        <v>0</v>
      </c>
      <c r="F283" s="133">
        <f t="shared" si="36"/>
        <v>0</v>
      </c>
      <c r="G283" s="133">
        <f t="shared" si="36"/>
        <v>0</v>
      </c>
      <c r="H283" s="133">
        <f t="shared" si="36"/>
        <v>0</v>
      </c>
      <c r="I283" s="133">
        <f t="shared" si="36"/>
        <v>0</v>
      </c>
      <c r="J283" s="133">
        <f t="shared" si="36"/>
        <v>0</v>
      </c>
      <c r="K283" s="133">
        <f t="shared" si="36"/>
        <v>0</v>
      </c>
      <c r="L283" s="133">
        <f t="shared" si="36"/>
        <v>0</v>
      </c>
      <c r="M283" s="133">
        <f t="shared" si="36"/>
        <v>0</v>
      </c>
      <c r="N283" s="133">
        <f t="shared" si="36"/>
        <v>0</v>
      </c>
      <c r="O283" s="133">
        <f t="shared" si="36"/>
        <v>0</v>
      </c>
      <c r="P283" s="119">
        <f t="shared" si="34"/>
        <v>0</v>
      </c>
    </row>
    <row r="284" spans="1:16" s="96" customFormat="1" hidden="1" x14ac:dyDescent="0.25">
      <c r="A284" s="150" t="s">
        <v>221</v>
      </c>
      <c r="B284" s="151" t="s">
        <v>220</v>
      </c>
      <c r="C284" s="133">
        <f t="shared" si="36"/>
        <v>0</v>
      </c>
      <c r="D284" s="133">
        <f t="shared" si="36"/>
        <v>0</v>
      </c>
      <c r="E284" s="133">
        <f t="shared" si="36"/>
        <v>0</v>
      </c>
      <c r="F284" s="133">
        <f t="shared" si="36"/>
        <v>0</v>
      </c>
      <c r="G284" s="133">
        <f t="shared" si="36"/>
        <v>0</v>
      </c>
      <c r="H284" s="133">
        <f t="shared" si="36"/>
        <v>0</v>
      </c>
      <c r="I284" s="133">
        <f t="shared" si="36"/>
        <v>0</v>
      </c>
      <c r="J284" s="133">
        <f t="shared" si="36"/>
        <v>0</v>
      </c>
      <c r="K284" s="133">
        <f t="shared" si="36"/>
        <v>0</v>
      </c>
      <c r="L284" s="133">
        <f t="shared" si="36"/>
        <v>0</v>
      </c>
      <c r="M284" s="133">
        <f t="shared" si="36"/>
        <v>0</v>
      </c>
      <c r="N284" s="133">
        <f t="shared" si="36"/>
        <v>0</v>
      </c>
      <c r="O284" s="133">
        <f t="shared" si="36"/>
        <v>0</v>
      </c>
      <c r="P284" s="119">
        <f t="shared" si="34"/>
        <v>0</v>
      </c>
    </row>
    <row r="285" spans="1:16" s="96" customFormat="1" hidden="1" x14ac:dyDescent="0.25">
      <c r="A285" s="150" t="s">
        <v>221</v>
      </c>
      <c r="B285" s="151" t="s">
        <v>220</v>
      </c>
      <c r="C285" s="133">
        <f t="shared" si="36"/>
        <v>0</v>
      </c>
      <c r="D285" s="133">
        <f t="shared" si="36"/>
        <v>0</v>
      </c>
      <c r="E285" s="133">
        <f t="shared" si="36"/>
        <v>0</v>
      </c>
      <c r="F285" s="133">
        <f t="shared" si="36"/>
        <v>0</v>
      </c>
      <c r="G285" s="133">
        <f t="shared" si="36"/>
        <v>0</v>
      </c>
      <c r="H285" s="133">
        <f t="shared" si="36"/>
        <v>0</v>
      </c>
      <c r="I285" s="133">
        <f t="shared" si="36"/>
        <v>0</v>
      </c>
      <c r="J285" s="133">
        <f t="shared" si="36"/>
        <v>0</v>
      </c>
      <c r="K285" s="133">
        <f t="shared" si="36"/>
        <v>0</v>
      </c>
      <c r="L285" s="133">
        <f t="shared" si="36"/>
        <v>0</v>
      </c>
      <c r="M285" s="133">
        <f t="shared" si="36"/>
        <v>0</v>
      </c>
      <c r="N285" s="133">
        <f t="shared" si="36"/>
        <v>0</v>
      </c>
      <c r="O285" s="133">
        <f t="shared" si="36"/>
        <v>0</v>
      </c>
      <c r="P285" s="119">
        <f t="shared" si="34"/>
        <v>0</v>
      </c>
    </row>
    <row r="286" spans="1:16" hidden="1" x14ac:dyDescent="0.25">
      <c r="A286" s="150" t="s">
        <v>221</v>
      </c>
      <c r="B286" s="151" t="s">
        <v>220</v>
      </c>
      <c r="C286" s="133">
        <f t="shared" si="36"/>
        <v>0</v>
      </c>
      <c r="D286" s="133">
        <f t="shared" si="36"/>
        <v>0</v>
      </c>
      <c r="E286" s="133">
        <f t="shared" si="36"/>
        <v>0</v>
      </c>
      <c r="F286" s="133">
        <f t="shared" si="36"/>
        <v>0</v>
      </c>
      <c r="G286" s="133">
        <f t="shared" si="36"/>
        <v>0</v>
      </c>
      <c r="H286" s="133">
        <f t="shared" si="36"/>
        <v>0</v>
      </c>
      <c r="I286" s="133">
        <f t="shared" si="36"/>
        <v>0</v>
      </c>
      <c r="J286" s="133">
        <f t="shared" si="36"/>
        <v>0</v>
      </c>
      <c r="K286" s="133">
        <f t="shared" si="36"/>
        <v>0</v>
      </c>
      <c r="L286" s="133">
        <f t="shared" si="36"/>
        <v>0</v>
      </c>
      <c r="M286" s="133">
        <f t="shared" si="36"/>
        <v>0</v>
      </c>
      <c r="N286" s="133">
        <f t="shared" si="36"/>
        <v>0</v>
      </c>
      <c r="O286" s="133">
        <f t="shared" si="36"/>
        <v>0</v>
      </c>
      <c r="P286" s="119">
        <f t="shared" si="34"/>
        <v>0</v>
      </c>
    </row>
    <row r="287" spans="1:16" hidden="1" x14ac:dyDescent="0.25">
      <c r="A287" s="150" t="s">
        <v>221</v>
      </c>
      <c r="B287" s="151" t="s">
        <v>220</v>
      </c>
      <c r="C287" s="133">
        <f t="shared" si="36"/>
        <v>0</v>
      </c>
      <c r="D287" s="133">
        <f t="shared" si="36"/>
        <v>0</v>
      </c>
      <c r="E287" s="133">
        <f t="shared" si="36"/>
        <v>0</v>
      </c>
      <c r="F287" s="133">
        <f t="shared" si="36"/>
        <v>0</v>
      </c>
      <c r="G287" s="133">
        <f t="shared" si="36"/>
        <v>0</v>
      </c>
      <c r="H287" s="133">
        <f t="shared" si="36"/>
        <v>0</v>
      </c>
      <c r="I287" s="133">
        <f t="shared" si="36"/>
        <v>0</v>
      </c>
      <c r="J287" s="133">
        <f t="shared" si="36"/>
        <v>0</v>
      </c>
      <c r="K287" s="133">
        <f t="shared" si="36"/>
        <v>0</v>
      </c>
      <c r="L287" s="133">
        <f t="shared" si="36"/>
        <v>0</v>
      </c>
      <c r="M287" s="133">
        <f t="shared" si="36"/>
        <v>0</v>
      </c>
      <c r="N287" s="133">
        <f t="shared" si="36"/>
        <v>0</v>
      </c>
      <c r="O287" s="133">
        <f t="shared" si="36"/>
        <v>0</v>
      </c>
      <c r="P287" s="119">
        <f t="shared" si="34"/>
        <v>0</v>
      </c>
    </row>
    <row r="288" spans="1:16" x14ac:dyDescent="0.25">
      <c r="A288" s="141">
        <v>82</v>
      </c>
      <c r="B288" s="149" t="s">
        <v>225</v>
      </c>
      <c r="C288" s="133">
        <f t="shared" si="36"/>
        <v>32223</v>
      </c>
      <c r="D288" s="133">
        <f t="shared" si="36"/>
        <v>7436</v>
      </c>
      <c r="E288" s="133">
        <f t="shared" si="36"/>
        <v>0</v>
      </c>
      <c r="F288" s="133">
        <f t="shared" si="36"/>
        <v>0</v>
      </c>
      <c r="G288" s="133">
        <f t="shared" si="36"/>
        <v>0</v>
      </c>
      <c r="H288" s="133">
        <f t="shared" si="36"/>
        <v>0</v>
      </c>
      <c r="I288" s="133">
        <f t="shared" si="36"/>
        <v>0</v>
      </c>
      <c r="J288" s="133">
        <f t="shared" si="36"/>
        <v>0</v>
      </c>
      <c r="K288" s="133">
        <f t="shared" si="36"/>
        <v>0</v>
      </c>
      <c r="L288" s="133">
        <f t="shared" si="36"/>
        <v>0</v>
      </c>
      <c r="M288" s="133">
        <f t="shared" si="36"/>
        <v>0</v>
      </c>
      <c r="N288" s="133">
        <f t="shared" si="36"/>
        <v>0</v>
      </c>
      <c r="O288" s="133">
        <f t="shared" si="36"/>
        <v>0</v>
      </c>
      <c r="P288" s="119">
        <f t="shared" si="34"/>
        <v>39659</v>
      </c>
    </row>
    <row r="289" spans="1:16" hidden="1" x14ac:dyDescent="0.25">
      <c r="A289" s="141">
        <v>86</v>
      </c>
      <c r="B289" s="149" t="s">
        <v>227</v>
      </c>
      <c r="C289" s="133">
        <f t="shared" si="36"/>
        <v>0</v>
      </c>
      <c r="D289" s="133">
        <f t="shared" si="36"/>
        <v>0</v>
      </c>
      <c r="E289" s="133">
        <f t="shared" si="36"/>
        <v>0</v>
      </c>
      <c r="F289" s="133">
        <f t="shared" si="36"/>
        <v>0</v>
      </c>
      <c r="G289" s="133">
        <f t="shared" si="36"/>
        <v>0</v>
      </c>
      <c r="H289" s="133">
        <f t="shared" si="36"/>
        <v>0</v>
      </c>
      <c r="I289" s="133">
        <f t="shared" si="36"/>
        <v>0</v>
      </c>
      <c r="J289" s="133">
        <f t="shared" si="36"/>
        <v>0</v>
      </c>
      <c r="K289" s="133">
        <f t="shared" si="36"/>
        <v>0</v>
      </c>
      <c r="L289" s="133">
        <f t="shared" si="36"/>
        <v>0</v>
      </c>
      <c r="M289" s="133">
        <f t="shared" si="36"/>
        <v>0</v>
      </c>
      <c r="N289" s="133">
        <f t="shared" si="36"/>
        <v>0</v>
      </c>
      <c r="O289" s="133">
        <f t="shared" si="36"/>
        <v>0</v>
      </c>
      <c r="P289" s="119">
        <f t="shared" si="34"/>
        <v>0</v>
      </c>
    </row>
    <row r="290" spans="1:16" x14ac:dyDescent="0.25">
      <c r="A290" s="141">
        <v>87</v>
      </c>
      <c r="B290" s="149" t="s">
        <v>224</v>
      </c>
      <c r="C290" s="133">
        <f t="shared" si="36"/>
        <v>1386</v>
      </c>
      <c r="D290" s="133">
        <f t="shared" si="36"/>
        <v>325</v>
      </c>
      <c r="E290" s="133">
        <f t="shared" si="36"/>
        <v>0</v>
      </c>
      <c r="F290" s="133">
        <f t="shared" si="36"/>
        <v>0</v>
      </c>
      <c r="G290" s="133">
        <f t="shared" si="36"/>
        <v>0</v>
      </c>
      <c r="H290" s="133">
        <f t="shared" si="36"/>
        <v>0</v>
      </c>
      <c r="I290" s="133">
        <f t="shared" si="36"/>
        <v>0</v>
      </c>
      <c r="J290" s="133">
        <f t="shared" si="36"/>
        <v>0</v>
      </c>
      <c r="K290" s="133">
        <f t="shared" si="36"/>
        <v>0</v>
      </c>
      <c r="L290" s="133">
        <f t="shared" si="36"/>
        <v>0</v>
      </c>
      <c r="M290" s="133">
        <f t="shared" si="36"/>
        <v>0</v>
      </c>
      <c r="N290" s="133">
        <f t="shared" si="36"/>
        <v>0</v>
      </c>
      <c r="O290" s="133">
        <f t="shared" si="36"/>
        <v>0</v>
      </c>
      <c r="P290" s="119">
        <f t="shared" si="34"/>
        <v>1711</v>
      </c>
    </row>
    <row r="291" spans="1:16" hidden="1" x14ac:dyDescent="0.25">
      <c r="A291" s="141">
        <v>88</v>
      </c>
      <c r="B291" s="149" t="s">
        <v>226</v>
      </c>
      <c r="C291" s="133">
        <f t="shared" si="36"/>
        <v>0</v>
      </c>
      <c r="D291" s="133">
        <f t="shared" si="36"/>
        <v>0</v>
      </c>
      <c r="E291" s="133">
        <f t="shared" si="36"/>
        <v>0</v>
      </c>
      <c r="F291" s="133">
        <f t="shared" si="36"/>
        <v>0</v>
      </c>
      <c r="G291" s="133">
        <f t="shared" si="36"/>
        <v>0</v>
      </c>
      <c r="H291" s="133">
        <f t="shared" si="36"/>
        <v>0</v>
      </c>
      <c r="I291" s="133">
        <f t="shared" si="36"/>
        <v>0</v>
      </c>
      <c r="J291" s="133">
        <f t="shared" si="36"/>
        <v>0</v>
      </c>
      <c r="K291" s="133">
        <f t="shared" si="36"/>
        <v>0</v>
      </c>
      <c r="L291" s="133">
        <f t="shared" si="36"/>
        <v>0</v>
      </c>
      <c r="M291" s="133">
        <f t="shared" si="36"/>
        <v>0</v>
      </c>
      <c r="N291" s="133">
        <f t="shared" si="36"/>
        <v>0</v>
      </c>
      <c r="O291" s="133">
        <f t="shared" si="36"/>
        <v>0</v>
      </c>
      <c r="P291" s="119">
        <f t="shared" si="34"/>
        <v>0</v>
      </c>
    </row>
    <row r="292" spans="1:16" hidden="1" x14ac:dyDescent="0.25">
      <c r="A292" s="141">
        <v>89</v>
      </c>
      <c r="B292" s="149" t="s">
        <v>228</v>
      </c>
      <c r="C292" s="133">
        <f t="shared" si="36"/>
        <v>0</v>
      </c>
      <c r="D292" s="133">
        <f t="shared" si="36"/>
        <v>0</v>
      </c>
      <c r="E292" s="133">
        <f t="shared" si="36"/>
        <v>0</v>
      </c>
      <c r="F292" s="133">
        <f t="shared" si="36"/>
        <v>0</v>
      </c>
      <c r="G292" s="133">
        <f t="shared" si="36"/>
        <v>0</v>
      </c>
      <c r="H292" s="133">
        <f t="shared" si="36"/>
        <v>0</v>
      </c>
      <c r="I292" s="133">
        <f t="shared" si="36"/>
        <v>0</v>
      </c>
      <c r="J292" s="133">
        <f t="shared" si="36"/>
        <v>0</v>
      </c>
      <c r="K292" s="133">
        <f t="shared" si="36"/>
        <v>0</v>
      </c>
      <c r="L292" s="133">
        <f t="shared" si="36"/>
        <v>0</v>
      </c>
      <c r="M292" s="133">
        <f t="shared" si="36"/>
        <v>0</v>
      </c>
      <c r="N292" s="133">
        <f t="shared" si="36"/>
        <v>0</v>
      </c>
      <c r="O292" s="133">
        <f t="shared" si="36"/>
        <v>0</v>
      </c>
      <c r="P292" s="119">
        <f t="shared" si="34"/>
        <v>0</v>
      </c>
    </row>
    <row r="293" spans="1:16" x14ac:dyDescent="0.25">
      <c r="A293" s="162"/>
      <c r="B293" s="161" t="s">
        <v>213</v>
      </c>
      <c r="C293" s="137">
        <f>SUM(C247:C292)</f>
        <v>35099836</v>
      </c>
      <c r="D293" s="137">
        <f t="shared" ref="D293:O293" si="37">SUM(D247:D292)</f>
        <v>8189747</v>
      </c>
      <c r="E293" s="137">
        <f t="shared" si="37"/>
        <v>500000</v>
      </c>
      <c r="F293" s="137">
        <f t="shared" si="37"/>
        <v>0</v>
      </c>
      <c r="G293" s="137">
        <f t="shared" si="37"/>
        <v>0</v>
      </c>
      <c r="H293" s="137">
        <f t="shared" si="37"/>
        <v>0</v>
      </c>
      <c r="I293" s="137">
        <f t="shared" si="37"/>
        <v>0</v>
      </c>
      <c r="J293" s="137">
        <f t="shared" si="37"/>
        <v>0</v>
      </c>
      <c r="K293" s="137">
        <f t="shared" si="37"/>
        <v>0</v>
      </c>
      <c r="L293" s="137">
        <f t="shared" si="37"/>
        <v>0</v>
      </c>
      <c r="M293" s="137">
        <f t="shared" si="37"/>
        <v>0</v>
      </c>
      <c r="N293" s="137">
        <f t="shared" si="37"/>
        <v>0</v>
      </c>
      <c r="O293" s="137">
        <f t="shared" si="37"/>
        <v>0</v>
      </c>
      <c r="P293" s="138">
        <f>SUM(P247:P292)</f>
        <v>43789583</v>
      </c>
    </row>
    <row r="294" spans="1:16" x14ac:dyDescent="0.25"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1:16" ht="15.75" thickBot="1" x14ac:dyDescent="0.3">
      <c r="B295" s="54" t="s">
        <v>2</v>
      </c>
      <c r="C295" s="129">
        <f>C245-C293</f>
        <v>0</v>
      </c>
      <c r="D295" s="129">
        <f t="shared" ref="D295:O295" si="38">D245-D293</f>
        <v>0</v>
      </c>
      <c r="E295" s="129">
        <f t="shared" si="38"/>
        <v>0</v>
      </c>
      <c r="F295" s="129">
        <f t="shared" si="38"/>
        <v>0</v>
      </c>
      <c r="G295" s="129">
        <f t="shared" si="38"/>
        <v>0</v>
      </c>
      <c r="H295" s="129">
        <f t="shared" si="38"/>
        <v>0</v>
      </c>
      <c r="I295" s="129">
        <f t="shared" si="38"/>
        <v>0</v>
      </c>
      <c r="J295" s="129">
        <f t="shared" si="38"/>
        <v>0</v>
      </c>
      <c r="K295" s="129">
        <f t="shared" si="38"/>
        <v>0</v>
      </c>
      <c r="L295" s="129">
        <f t="shared" si="38"/>
        <v>0</v>
      </c>
      <c r="M295" s="129">
        <f t="shared" si="38"/>
        <v>0</v>
      </c>
      <c r="N295" s="129">
        <f t="shared" si="38"/>
        <v>0</v>
      </c>
      <c r="O295" s="129">
        <f t="shared" si="38"/>
        <v>0</v>
      </c>
      <c r="P295" s="121">
        <f>P245-P293</f>
        <v>0</v>
      </c>
    </row>
    <row r="296" spans="1:16" ht="15.75" thickTop="1" x14ac:dyDescent="0.25"/>
  </sheetData>
  <sheetProtection algorithmName="SHA-512" hashValue="6vlH+OBMjxFkdOrxttQZVFhCQZiMyR8dovahVVVARFWdNeocq7QZzeVnqnWGWb3OhPMZ0E80qHdjY9ELZgspZA==" saltValue="BMZ46t/rvwy0Aq3XN9nZWg==" spinCount="100000" sheet="1" objects="1" scenarios="1"/>
  <mergeCells count="10">
    <mergeCell ref="A62:P62"/>
    <mergeCell ref="A63:P63"/>
    <mergeCell ref="A122:P122"/>
    <mergeCell ref="A180:P180"/>
    <mergeCell ref="A239:P239"/>
    <mergeCell ref="A1:P1"/>
    <mergeCell ref="A2:P2"/>
    <mergeCell ref="A3:P3"/>
    <mergeCell ref="A4:P4"/>
    <mergeCell ref="A5:P5"/>
  </mergeCells>
  <pageMargins left="0.7" right="0.7" top="0.75" bottom="0.75" header="0.3" footer="0.3"/>
  <pageSetup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W177"/>
  <sheetViews>
    <sheetView zoomScale="77" zoomScaleNormal="77" zoomScaleSheetLayoutView="41" workbookViewId="0">
      <pane ySplit="34" topLeftCell="A35" activePane="bottomLeft" state="frozen"/>
      <selection activeCell="J55" sqref="J55"/>
      <selection pane="bottomLeft" activeCell="B20" sqref="B20"/>
    </sheetView>
  </sheetViews>
  <sheetFormatPr defaultRowHeight="15" x14ac:dyDescent="0.25"/>
  <cols>
    <col min="1" max="1" width="16" style="20" customWidth="1"/>
    <col min="2" max="2" width="46.85546875" customWidth="1"/>
    <col min="3" max="6" width="15.7109375" customWidth="1"/>
    <col min="7" max="7" width="19.42578125" customWidth="1"/>
    <col min="8" max="19" width="15.7109375" customWidth="1"/>
    <col min="20" max="20" width="12.42578125" bestFit="1" customWidth="1"/>
    <col min="21" max="21" width="11.28515625" bestFit="1" customWidth="1"/>
  </cols>
  <sheetData>
    <row r="1" spans="1:23" x14ac:dyDescent="0.2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23" x14ac:dyDescent="0.25">
      <c r="A2" s="191" t="s">
        <v>11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3" x14ac:dyDescent="0.25">
      <c r="A3" s="192" t="s">
        <v>66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23" ht="15.75" thickBot="1" x14ac:dyDescent="0.3">
      <c r="A4" s="18"/>
      <c r="B4" s="1"/>
      <c r="C4" s="193"/>
      <c r="D4" s="193"/>
      <c r="E4" s="193"/>
      <c r="F4" s="193"/>
      <c r="G4" s="193"/>
      <c r="H4" s="193"/>
      <c r="I4" s="193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3" s="2" customFormat="1" ht="45" customHeight="1" thickTop="1" x14ac:dyDescent="0.2">
      <c r="A5" s="19"/>
      <c r="C5" s="25">
        <v>2501</v>
      </c>
      <c r="D5" s="26">
        <v>2501</v>
      </c>
      <c r="E5" s="26">
        <v>2501</v>
      </c>
      <c r="F5" s="26">
        <v>2501</v>
      </c>
      <c r="G5" s="26">
        <v>2501</v>
      </c>
      <c r="H5" s="26">
        <v>2501</v>
      </c>
      <c r="I5" s="27">
        <v>2501</v>
      </c>
      <c r="J5" s="15">
        <v>3481</v>
      </c>
      <c r="K5" s="15">
        <v>3482</v>
      </c>
      <c r="L5" s="15">
        <v>3483</v>
      </c>
      <c r="M5" s="15">
        <v>3484</v>
      </c>
      <c r="N5" s="15">
        <v>3485</v>
      </c>
      <c r="O5" s="11">
        <v>3502</v>
      </c>
      <c r="P5" s="11">
        <v>3505</v>
      </c>
      <c r="Q5" s="15">
        <v>3546</v>
      </c>
      <c r="R5" s="15">
        <v>3590</v>
      </c>
      <c r="S5" s="15"/>
    </row>
    <row r="6" spans="1:23" ht="70.5" customHeight="1" x14ac:dyDescent="0.25">
      <c r="A6" s="22" t="s">
        <v>12</v>
      </c>
      <c r="B6" s="23" t="s">
        <v>13</v>
      </c>
      <c r="C6" s="28" t="s">
        <v>59</v>
      </c>
      <c r="D6" s="29" t="s">
        <v>60</v>
      </c>
      <c r="E6" s="29" t="s">
        <v>61</v>
      </c>
      <c r="F6" s="29" t="s">
        <v>62</v>
      </c>
      <c r="G6" s="29" t="s">
        <v>63</v>
      </c>
      <c r="H6" s="29" t="s">
        <v>64</v>
      </c>
      <c r="I6" s="30" t="s">
        <v>65</v>
      </c>
      <c r="J6" s="16" t="s">
        <v>3</v>
      </c>
      <c r="K6" s="16" t="s">
        <v>4</v>
      </c>
      <c r="L6" s="16" t="s">
        <v>5</v>
      </c>
      <c r="M6" s="16" t="s">
        <v>6</v>
      </c>
      <c r="N6" s="16" t="s">
        <v>7</v>
      </c>
      <c r="O6" s="12" t="s">
        <v>8</v>
      </c>
      <c r="P6" s="12" t="s">
        <v>9</v>
      </c>
      <c r="Q6" s="16" t="s">
        <v>67</v>
      </c>
      <c r="R6" s="16" t="s">
        <v>10</v>
      </c>
      <c r="S6" s="15" t="s">
        <v>191</v>
      </c>
    </row>
    <row r="7" spans="1:23" s="48" customFormat="1" x14ac:dyDescent="0.25">
      <c r="A7" s="49" t="s">
        <v>14</v>
      </c>
      <c r="B7" s="50" t="s">
        <v>15</v>
      </c>
      <c r="C7" s="51">
        <f>+C33</f>
        <v>120872.4</v>
      </c>
      <c r="D7" s="52">
        <f t="shared" ref="D7:R7" si="0">+D33</f>
        <v>0</v>
      </c>
      <c r="E7" s="52">
        <f t="shared" si="0"/>
        <v>160730.20000000001</v>
      </c>
      <c r="F7" s="52">
        <f t="shared" si="0"/>
        <v>120872.40000000001</v>
      </c>
      <c r="G7" s="52">
        <f t="shared" si="0"/>
        <v>190418.2</v>
      </c>
      <c r="H7" s="52">
        <f t="shared" si="0"/>
        <v>53465.85</v>
      </c>
      <c r="I7" s="52">
        <f t="shared" si="0"/>
        <v>91366</v>
      </c>
      <c r="J7" s="51">
        <f t="shared" si="0"/>
        <v>564755.6</v>
      </c>
      <c r="K7" s="52">
        <f t="shared" si="0"/>
        <v>38492.699999999997</v>
      </c>
      <c r="L7" s="52">
        <f t="shared" si="0"/>
        <v>0</v>
      </c>
      <c r="M7" s="52">
        <f t="shared" si="0"/>
        <v>0</v>
      </c>
      <c r="N7" s="52">
        <f t="shared" si="0"/>
        <v>105948</v>
      </c>
      <c r="O7" s="52">
        <f t="shared" si="0"/>
        <v>267975.3</v>
      </c>
      <c r="P7" s="52">
        <f t="shared" si="0"/>
        <v>430511.55000000005</v>
      </c>
      <c r="Q7" s="52">
        <f t="shared" si="0"/>
        <v>119972.8</v>
      </c>
      <c r="R7" s="52">
        <f t="shared" si="0"/>
        <v>0</v>
      </c>
      <c r="S7" s="47">
        <f>SUM(C7:R7)</f>
        <v>2265381</v>
      </c>
    </row>
    <row r="8" spans="1:23" x14ac:dyDescent="0.25">
      <c r="B8" s="10"/>
      <c r="C8" s="31"/>
      <c r="D8" s="14"/>
      <c r="E8" s="14"/>
      <c r="F8" s="14"/>
      <c r="G8" s="14"/>
      <c r="H8" s="14"/>
      <c r="I8" s="32"/>
      <c r="J8" s="4"/>
      <c r="K8" s="4"/>
      <c r="L8" s="4"/>
      <c r="M8" s="4"/>
      <c r="N8" s="4"/>
      <c r="O8" s="4"/>
      <c r="P8" s="4"/>
      <c r="Q8" s="4"/>
      <c r="R8" s="4"/>
      <c r="S8" s="5">
        <f>SUM(C8:R8)</f>
        <v>0</v>
      </c>
    </row>
    <row r="9" spans="1:23" x14ac:dyDescent="0.25">
      <c r="B9" s="24" t="s">
        <v>1</v>
      </c>
      <c r="C9" s="33">
        <f t="shared" ref="C9:S9" si="1">SUM(C7:C8)</f>
        <v>120872.4</v>
      </c>
      <c r="D9" s="6">
        <f t="shared" si="1"/>
        <v>0</v>
      </c>
      <c r="E9" s="6">
        <f t="shared" si="1"/>
        <v>160730.20000000001</v>
      </c>
      <c r="F9" s="6">
        <f t="shared" si="1"/>
        <v>120872.40000000001</v>
      </c>
      <c r="G9" s="6">
        <f t="shared" si="1"/>
        <v>190418.2</v>
      </c>
      <c r="H9" s="6">
        <f t="shared" si="1"/>
        <v>53465.85</v>
      </c>
      <c r="I9" s="34">
        <f t="shared" si="1"/>
        <v>91366</v>
      </c>
      <c r="J9" s="6">
        <f t="shared" si="1"/>
        <v>564755.6</v>
      </c>
      <c r="K9" s="6">
        <f t="shared" si="1"/>
        <v>38492.699999999997</v>
      </c>
      <c r="L9" s="6">
        <f t="shared" si="1"/>
        <v>0</v>
      </c>
      <c r="M9" s="6">
        <f t="shared" si="1"/>
        <v>0</v>
      </c>
      <c r="N9" s="6">
        <f t="shared" si="1"/>
        <v>105948</v>
      </c>
      <c r="O9" s="6">
        <f t="shared" si="1"/>
        <v>267975.3</v>
      </c>
      <c r="P9" s="6">
        <f t="shared" si="1"/>
        <v>430511.55000000005</v>
      </c>
      <c r="Q9" s="6">
        <f t="shared" si="1"/>
        <v>119972.8</v>
      </c>
      <c r="R9" s="6">
        <f t="shared" si="1"/>
        <v>0</v>
      </c>
      <c r="S9" s="5">
        <f t="shared" si="1"/>
        <v>2265381</v>
      </c>
    </row>
    <row r="10" spans="1:23" s="9" customFormat="1" x14ac:dyDescent="0.25">
      <c r="A10" s="21" t="s">
        <v>16</v>
      </c>
      <c r="B10" s="8" t="s">
        <v>38</v>
      </c>
      <c r="C10" s="31">
        <f>+T10*0.1</f>
        <v>6219.6</v>
      </c>
      <c r="D10" s="14">
        <v>0</v>
      </c>
      <c r="E10" s="17">
        <f>+T10*0.1</f>
        <v>6219.6</v>
      </c>
      <c r="F10" s="14">
        <f>+T10*0.1</f>
        <v>6219.6</v>
      </c>
      <c r="G10" s="14">
        <f>+T10*0.15</f>
        <v>9329.4</v>
      </c>
      <c r="H10" s="14">
        <v>0</v>
      </c>
      <c r="I10" s="32">
        <f>+T10*0.1</f>
        <v>6219.6</v>
      </c>
      <c r="J10" s="4">
        <v>0</v>
      </c>
      <c r="K10" s="100">
        <v>0</v>
      </c>
      <c r="L10" s="4">
        <v>0</v>
      </c>
      <c r="M10" s="4">
        <v>0</v>
      </c>
      <c r="N10" s="4">
        <v>0</v>
      </c>
      <c r="O10" s="4">
        <v>0</v>
      </c>
      <c r="P10" s="66">
        <f>T10*0.45</f>
        <v>27988.2</v>
      </c>
      <c r="Q10" s="4">
        <v>0</v>
      </c>
      <c r="R10" s="4">
        <v>0</v>
      </c>
      <c r="S10" s="5">
        <f t="shared" ref="S10:S32" si="2">SUM(C10:R10)</f>
        <v>62196</v>
      </c>
      <c r="T10">
        <f>+'NEBS 130'!U10+'NEBS 130'!V10</f>
        <v>62196</v>
      </c>
      <c r="U10" s="63">
        <f t="shared" ref="U10:U31" si="3">S10-T10</f>
        <v>0</v>
      </c>
      <c r="V10" s="89"/>
      <c r="W10" s="87"/>
    </row>
    <row r="11" spans="1:23" s="9" customFormat="1" x14ac:dyDescent="0.25">
      <c r="A11" s="21" t="s">
        <v>17</v>
      </c>
      <c r="B11" s="10" t="s">
        <v>39</v>
      </c>
      <c r="C11" s="31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32">
        <v>0</v>
      </c>
      <c r="J11" s="66">
        <f>T11</f>
        <v>106995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5">
        <f t="shared" si="2"/>
        <v>106995</v>
      </c>
      <c r="T11" s="92">
        <v>106995</v>
      </c>
      <c r="U11" s="63">
        <f t="shared" si="3"/>
        <v>0</v>
      </c>
      <c r="V11" s="89"/>
      <c r="W11" s="87"/>
    </row>
    <row r="12" spans="1:23" s="9" customFormat="1" x14ac:dyDescent="0.25">
      <c r="A12" s="21" t="s">
        <v>18</v>
      </c>
      <c r="B12" s="10" t="s">
        <v>40</v>
      </c>
      <c r="C12" s="31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32">
        <v>0</v>
      </c>
      <c r="J12" s="66">
        <f>T12</f>
        <v>113957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5">
        <f t="shared" si="2"/>
        <v>113957</v>
      </c>
      <c r="T12" s="92">
        <v>113957</v>
      </c>
      <c r="U12" s="63">
        <f t="shared" si="3"/>
        <v>0</v>
      </c>
      <c r="V12" s="89"/>
      <c r="W12" s="87"/>
    </row>
    <row r="13" spans="1:23" s="73" customFormat="1" x14ac:dyDescent="0.25">
      <c r="A13" s="70" t="s">
        <v>19</v>
      </c>
      <c r="B13" s="10" t="s">
        <v>41</v>
      </c>
      <c r="C13" s="31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32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66">
        <f>T13</f>
        <v>109277</v>
      </c>
      <c r="P13" s="4">
        <v>0</v>
      </c>
      <c r="Q13" s="4">
        <v>0</v>
      </c>
      <c r="R13" s="4">
        <v>0</v>
      </c>
      <c r="S13" s="71">
        <f t="shared" si="2"/>
        <v>109277</v>
      </c>
      <c r="T13" s="92">
        <f>+'NEBS 130'!U13+'NEBS 130'!V13</f>
        <v>109277</v>
      </c>
      <c r="U13" s="72">
        <f t="shared" si="3"/>
        <v>0</v>
      </c>
      <c r="V13" s="89"/>
      <c r="W13" s="87"/>
    </row>
    <row r="14" spans="1:23" s="9" customFormat="1" x14ac:dyDescent="0.25">
      <c r="A14" s="21" t="s">
        <v>20</v>
      </c>
      <c r="B14" s="10" t="s">
        <v>42</v>
      </c>
      <c r="C14" s="31">
        <v>0</v>
      </c>
      <c r="D14" s="14">
        <v>0</v>
      </c>
      <c r="E14" s="17">
        <v>0</v>
      </c>
      <c r="F14" s="14">
        <v>0</v>
      </c>
      <c r="G14" s="14">
        <v>0</v>
      </c>
      <c r="H14" s="14">
        <v>0</v>
      </c>
      <c r="I14" s="32">
        <v>0</v>
      </c>
      <c r="J14" s="4">
        <v>0</v>
      </c>
      <c r="K14" s="66">
        <f>T14*0.15</f>
        <v>17093.7</v>
      </c>
      <c r="L14" s="4">
        <v>0</v>
      </c>
      <c r="M14" s="4">
        <v>0</v>
      </c>
      <c r="N14" s="4">
        <v>0</v>
      </c>
      <c r="O14" s="4">
        <v>0</v>
      </c>
      <c r="P14" s="66">
        <f>T14*0.85</f>
        <v>96864.3</v>
      </c>
      <c r="Q14" s="4">
        <v>0</v>
      </c>
      <c r="R14" s="4">
        <v>0</v>
      </c>
      <c r="S14" s="5">
        <f t="shared" si="2"/>
        <v>113958</v>
      </c>
      <c r="T14" s="92">
        <f>+'NEBS 130'!U14+'NEBS 130'!V14</f>
        <v>113958</v>
      </c>
      <c r="U14" s="63">
        <f t="shared" si="3"/>
        <v>0</v>
      </c>
      <c r="V14" s="89"/>
      <c r="W14" s="87"/>
    </row>
    <row r="15" spans="1:23" s="9" customFormat="1" x14ac:dyDescent="0.25">
      <c r="A15" s="21" t="s">
        <v>21</v>
      </c>
      <c r="B15" s="10" t="s">
        <v>43</v>
      </c>
      <c r="C15" s="31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32">
        <v>0</v>
      </c>
      <c r="J15" s="66">
        <f>T15</f>
        <v>109277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5">
        <f t="shared" si="2"/>
        <v>109277</v>
      </c>
      <c r="T15" s="92">
        <f>+'NEBS 130'!U15+'NEBS 130'!V15</f>
        <v>109277</v>
      </c>
      <c r="U15" s="63">
        <f t="shared" si="3"/>
        <v>0</v>
      </c>
      <c r="V15" s="89"/>
      <c r="W15" s="87"/>
    </row>
    <row r="16" spans="1:23" s="9" customFormat="1" x14ac:dyDescent="0.25">
      <c r="A16" s="21" t="s">
        <v>22</v>
      </c>
      <c r="B16" s="10" t="s">
        <v>44</v>
      </c>
      <c r="C16" s="31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32">
        <v>0</v>
      </c>
      <c r="J16" s="66">
        <f>T16</f>
        <v>106995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5">
        <f t="shared" si="2"/>
        <v>106995</v>
      </c>
      <c r="T16" s="92">
        <v>106995</v>
      </c>
      <c r="U16" s="63">
        <f t="shared" si="3"/>
        <v>0</v>
      </c>
      <c r="V16" s="89"/>
      <c r="W16" s="87"/>
    </row>
    <row r="17" spans="1:23" s="9" customFormat="1" x14ac:dyDescent="0.25">
      <c r="A17" s="21" t="s">
        <v>23</v>
      </c>
      <c r="B17" s="10" t="s">
        <v>45</v>
      </c>
      <c r="C17" s="31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67">
        <f>T17*0.7</f>
        <v>79770.599999999991</v>
      </c>
      <c r="J17" s="66">
        <f>T17*0.3</f>
        <v>34187.4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5">
        <f t="shared" si="2"/>
        <v>113958</v>
      </c>
      <c r="T17" s="92">
        <f>+'NEBS 130'!U17+'NEBS 130'!V17</f>
        <v>113958</v>
      </c>
      <c r="U17" s="63">
        <f t="shared" si="3"/>
        <v>0</v>
      </c>
      <c r="V17" s="89"/>
      <c r="W17" s="87"/>
    </row>
    <row r="18" spans="1:23" s="9" customFormat="1" x14ac:dyDescent="0.25">
      <c r="A18" s="21" t="s">
        <v>24</v>
      </c>
      <c r="B18" s="10" t="s">
        <v>46</v>
      </c>
      <c r="C18" s="31">
        <v>0</v>
      </c>
      <c r="D18" s="14">
        <v>0</v>
      </c>
      <c r="E18" s="14">
        <v>0</v>
      </c>
      <c r="F18" s="64">
        <f>T18</f>
        <v>109277</v>
      </c>
      <c r="G18" s="14">
        <v>0</v>
      </c>
      <c r="H18" s="14">
        <v>0</v>
      </c>
      <c r="I18" s="32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5">
        <f t="shared" si="2"/>
        <v>109277</v>
      </c>
      <c r="T18" s="92">
        <f>+'NEBS 130'!U18+'NEBS 130'!V18</f>
        <v>109277</v>
      </c>
      <c r="U18" s="63">
        <f t="shared" si="3"/>
        <v>0</v>
      </c>
      <c r="V18" s="89"/>
      <c r="W18" s="87"/>
    </row>
    <row r="19" spans="1:23" s="9" customFormat="1" x14ac:dyDescent="0.25">
      <c r="A19" s="21" t="s">
        <v>25</v>
      </c>
      <c r="B19" s="10" t="s">
        <v>47</v>
      </c>
      <c r="C19" s="31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32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66">
        <f>T19</f>
        <v>106995</v>
      </c>
      <c r="Q19" s="4">
        <v>0</v>
      </c>
      <c r="R19" s="4">
        <v>0</v>
      </c>
      <c r="S19" s="5">
        <f t="shared" si="2"/>
        <v>106995</v>
      </c>
      <c r="T19" s="92">
        <v>106995</v>
      </c>
      <c r="U19" s="63">
        <f t="shared" si="3"/>
        <v>0</v>
      </c>
      <c r="V19" s="89"/>
      <c r="W19" s="87"/>
    </row>
    <row r="20" spans="1:23" x14ac:dyDescent="0.25">
      <c r="A20" s="20" t="s">
        <v>26</v>
      </c>
      <c r="B20" s="10" t="s">
        <v>48</v>
      </c>
      <c r="C20" s="31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32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66">
        <f>T20</f>
        <v>109277</v>
      </c>
      <c r="P20" s="4">
        <v>0</v>
      </c>
      <c r="Q20" s="4">
        <v>0</v>
      </c>
      <c r="R20" s="4">
        <v>0</v>
      </c>
      <c r="S20" s="5">
        <f t="shared" si="2"/>
        <v>109277</v>
      </c>
      <c r="T20" s="92">
        <f>+'NEBS 130'!U20+'NEBS 130'!V20</f>
        <v>109277</v>
      </c>
      <c r="U20" s="63">
        <f t="shared" si="3"/>
        <v>0</v>
      </c>
      <c r="V20" s="89"/>
      <c r="W20" s="87"/>
    </row>
    <row r="21" spans="1:23" x14ac:dyDescent="0.25">
      <c r="A21" s="20" t="s">
        <v>27</v>
      </c>
      <c r="B21" s="3" t="s">
        <v>49</v>
      </c>
      <c r="C21" s="31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32">
        <v>0</v>
      </c>
      <c r="J21" s="66">
        <f>T21</f>
        <v>62196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5">
        <f t="shared" si="2"/>
        <v>62196</v>
      </c>
      <c r="T21" s="92">
        <f>+'NEBS 130'!U21+'NEBS 130'!V21</f>
        <v>62196</v>
      </c>
      <c r="U21" s="63">
        <f t="shared" si="3"/>
        <v>0</v>
      </c>
      <c r="V21" s="89"/>
      <c r="W21" s="87"/>
    </row>
    <row r="22" spans="1:23" x14ac:dyDescent="0.25">
      <c r="A22" s="20" t="s">
        <v>28</v>
      </c>
      <c r="B22" s="3" t="s">
        <v>50</v>
      </c>
      <c r="C22" s="31">
        <v>0</v>
      </c>
      <c r="D22" s="14">
        <v>0</v>
      </c>
      <c r="E22" s="17">
        <v>0</v>
      </c>
      <c r="F22" s="14">
        <v>0</v>
      </c>
      <c r="G22" s="14">
        <v>0</v>
      </c>
      <c r="H22" s="14">
        <v>0</v>
      </c>
      <c r="I22" s="32">
        <v>0</v>
      </c>
      <c r="J22" s="66">
        <f>T22*0.25</f>
        <v>13326.25</v>
      </c>
      <c r="K22" s="4">
        <v>0</v>
      </c>
      <c r="L22" s="4">
        <v>0</v>
      </c>
      <c r="M22" s="4">
        <v>0</v>
      </c>
      <c r="N22" s="4">
        <v>0</v>
      </c>
      <c r="O22" s="66">
        <f>T22*0.2</f>
        <v>10661</v>
      </c>
      <c r="P22" s="4">
        <v>0</v>
      </c>
      <c r="Q22" s="66">
        <f>T22*0.55</f>
        <v>29317.750000000004</v>
      </c>
      <c r="R22" s="4">
        <v>0</v>
      </c>
      <c r="S22" s="5">
        <f t="shared" si="2"/>
        <v>53305</v>
      </c>
      <c r="T22" s="92">
        <f>+'NEBS 130'!U22+'NEBS 130'!V22</f>
        <v>53305</v>
      </c>
      <c r="U22" s="63">
        <f t="shared" si="3"/>
        <v>0</v>
      </c>
      <c r="V22" s="89"/>
      <c r="W22" s="87"/>
    </row>
    <row r="23" spans="1:23" s="9" customFormat="1" x14ac:dyDescent="0.25">
      <c r="A23" s="21" t="s">
        <v>29</v>
      </c>
      <c r="B23" s="10" t="s">
        <v>51</v>
      </c>
      <c r="C23" s="31">
        <v>0</v>
      </c>
      <c r="D23" s="14">
        <v>0</v>
      </c>
      <c r="E23" s="14">
        <v>0</v>
      </c>
      <c r="F23" s="14">
        <v>0</v>
      </c>
      <c r="G23" s="14">
        <v>0</v>
      </c>
      <c r="H23" s="14">
        <f>+T23*0.45</f>
        <v>53465.85</v>
      </c>
      <c r="I23" s="32">
        <v>0</v>
      </c>
      <c r="J23" s="66">
        <f>T23*0.15</f>
        <v>17821.95</v>
      </c>
      <c r="K23" s="4">
        <v>0</v>
      </c>
      <c r="L23" s="4">
        <v>0</v>
      </c>
      <c r="M23" s="4">
        <v>0</v>
      </c>
      <c r="N23" s="4">
        <v>0</v>
      </c>
      <c r="O23" s="66">
        <f>T23*0.1</f>
        <v>11881.300000000001</v>
      </c>
      <c r="P23" s="66">
        <f>T23*0.3</f>
        <v>35643.9</v>
      </c>
      <c r="Q23" s="4">
        <v>0</v>
      </c>
      <c r="R23" s="4">
        <v>0</v>
      </c>
      <c r="S23" s="5">
        <f t="shared" si="2"/>
        <v>118813</v>
      </c>
      <c r="T23" s="92">
        <f>+'NEBS 130'!U23+'NEBS 130'!V23</f>
        <v>118813</v>
      </c>
      <c r="U23" s="63">
        <f t="shared" si="3"/>
        <v>0</v>
      </c>
      <c r="V23" s="89"/>
      <c r="W23" s="87"/>
    </row>
    <row r="24" spans="1:23" s="9" customFormat="1" x14ac:dyDescent="0.25">
      <c r="A24" s="21" t="s">
        <v>182</v>
      </c>
      <c r="B24" s="10" t="s">
        <v>183</v>
      </c>
      <c r="C24" s="31">
        <f>+T24*0.1</f>
        <v>5375.8</v>
      </c>
      <c r="D24" s="14">
        <v>0</v>
      </c>
      <c r="E24" s="14">
        <f>+T24*0.1</f>
        <v>5375.8</v>
      </c>
      <c r="F24" s="14">
        <f>+T24*0.1</f>
        <v>5375.8</v>
      </c>
      <c r="G24" s="14">
        <f>+T24*0.1</f>
        <v>5375.8</v>
      </c>
      <c r="H24" s="14">
        <v>0</v>
      </c>
      <c r="I24" s="32">
        <f>+T24*0.1</f>
        <v>5375.8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45">
        <f>T24*0.5</f>
        <v>26879</v>
      </c>
      <c r="P24" s="13">
        <v>0</v>
      </c>
      <c r="Q24" s="13">
        <v>0</v>
      </c>
      <c r="R24" s="13">
        <v>0</v>
      </c>
      <c r="S24" s="5">
        <f t="shared" si="2"/>
        <v>53758</v>
      </c>
      <c r="T24" s="92">
        <f>+'NEBS 130'!U24+'NEBS 130'!V24</f>
        <v>53758</v>
      </c>
      <c r="U24" s="63">
        <f t="shared" si="3"/>
        <v>0</v>
      </c>
      <c r="V24" s="89"/>
      <c r="W24" s="87"/>
    </row>
    <row r="25" spans="1:23" x14ac:dyDescent="0.25">
      <c r="A25" s="20" t="s">
        <v>30</v>
      </c>
      <c r="B25" s="10" t="s">
        <v>52</v>
      </c>
      <c r="C25" s="31">
        <v>0</v>
      </c>
      <c r="D25" s="14">
        <v>0</v>
      </c>
      <c r="E25" s="14">
        <v>0</v>
      </c>
      <c r="F25" s="14">
        <v>0</v>
      </c>
      <c r="G25" s="64">
        <f>T25</f>
        <v>75060</v>
      </c>
      <c r="H25" s="14">
        <v>0</v>
      </c>
      <c r="I25" s="32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5">
        <f t="shared" si="2"/>
        <v>75060</v>
      </c>
      <c r="T25" s="92">
        <f>+'NEBS 130'!U25+'NEBS 130'!V25</f>
        <v>75060</v>
      </c>
      <c r="U25" s="63">
        <f t="shared" si="3"/>
        <v>0</v>
      </c>
      <c r="V25" s="89"/>
      <c r="W25" s="87"/>
    </row>
    <row r="26" spans="1:23" x14ac:dyDescent="0.25">
      <c r="A26" s="20" t="s">
        <v>31</v>
      </c>
      <c r="B26" s="10" t="s">
        <v>53</v>
      </c>
      <c r="C26" s="31">
        <v>0</v>
      </c>
      <c r="D26" s="14">
        <v>0</v>
      </c>
      <c r="E26" s="64">
        <f>T26</f>
        <v>108184</v>
      </c>
      <c r="F26" s="14">
        <v>0</v>
      </c>
      <c r="G26" s="14">
        <v>0</v>
      </c>
      <c r="H26" s="14">
        <v>0</v>
      </c>
      <c r="I26" s="32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13">
        <v>0</v>
      </c>
      <c r="Q26" s="4">
        <v>0</v>
      </c>
      <c r="R26" s="4">
        <v>0</v>
      </c>
      <c r="S26" s="5">
        <f t="shared" si="2"/>
        <v>108184</v>
      </c>
      <c r="T26" s="92">
        <f>+'NEBS 130'!U26+'NEBS 130'!V26</f>
        <v>108184</v>
      </c>
      <c r="U26" s="63">
        <f t="shared" si="3"/>
        <v>0</v>
      </c>
      <c r="V26" s="89"/>
      <c r="W26" s="87"/>
    </row>
    <row r="27" spans="1:23" x14ac:dyDescent="0.25">
      <c r="A27" s="20" t="s">
        <v>32</v>
      </c>
      <c r="B27" s="10" t="s">
        <v>54</v>
      </c>
      <c r="C27" s="31">
        <v>0</v>
      </c>
      <c r="D27" s="14">
        <v>0</v>
      </c>
      <c r="E27" s="64">
        <f>+T27*0.4</f>
        <v>40950.800000000003</v>
      </c>
      <c r="F27" s="14">
        <v>0</v>
      </c>
      <c r="G27" s="14">
        <v>0</v>
      </c>
      <c r="H27" s="14">
        <v>0</v>
      </c>
      <c r="I27" s="32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13">
        <f>+T27*0.6</f>
        <v>61426.2</v>
      </c>
      <c r="Q27" s="4"/>
      <c r="R27" s="4"/>
      <c r="S27" s="5">
        <f t="shared" si="2"/>
        <v>102377</v>
      </c>
      <c r="T27" s="92">
        <f>+'NEBS 130'!U27+'NEBS 130'!V27</f>
        <v>102377</v>
      </c>
      <c r="U27" s="63">
        <f t="shared" si="3"/>
        <v>0</v>
      </c>
      <c r="V27" s="89"/>
      <c r="W27" s="87"/>
    </row>
    <row r="28" spans="1:23" x14ac:dyDescent="0.25">
      <c r="A28" s="86" t="s">
        <v>33</v>
      </c>
      <c r="B28" s="10" t="s">
        <v>192</v>
      </c>
      <c r="C28" s="31">
        <v>0</v>
      </c>
      <c r="D28" s="14">
        <v>0</v>
      </c>
      <c r="E28" s="17">
        <v>0</v>
      </c>
      <c r="F28" s="14">
        <v>0</v>
      </c>
      <c r="G28" s="14">
        <v>0</v>
      </c>
      <c r="H28" s="14">
        <v>0</v>
      </c>
      <c r="I28" s="32">
        <v>0</v>
      </c>
      <c r="J28" s="4">
        <v>0</v>
      </c>
      <c r="K28" s="4">
        <f>+T28*0.2</f>
        <v>21399</v>
      </c>
      <c r="L28" s="4">
        <v>0</v>
      </c>
      <c r="M28" s="4">
        <v>0</v>
      </c>
      <c r="N28" s="4">
        <v>0</v>
      </c>
      <c r="O28" s="4">
        <v>0</v>
      </c>
      <c r="P28" s="13">
        <f>+T28*0.8</f>
        <v>85596</v>
      </c>
      <c r="Q28" s="4"/>
      <c r="R28" s="4"/>
      <c r="S28" s="5">
        <f t="shared" si="2"/>
        <v>106995</v>
      </c>
      <c r="T28" s="92">
        <v>106995</v>
      </c>
      <c r="U28" s="63">
        <f t="shared" si="3"/>
        <v>0</v>
      </c>
      <c r="V28" s="89"/>
      <c r="W28" s="87"/>
    </row>
    <row r="29" spans="1:23" s="92" customFormat="1" x14ac:dyDescent="0.25">
      <c r="A29" s="86" t="s">
        <v>34</v>
      </c>
      <c r="B29" s="97" t="s">
        <v>193</v>
      </c>
      <c r="C29" s="103"/>
      <c r="D29" s="99"/>
      <c r="E29" s="100"/>
      <c r="F29" s="99"/>
      <c r="G29" s="99"/>
      <c r="H29" s="99"/>
      <c r="I29" s="104"/>
      <c r="J29" s="93"/>
      <c r="K29" s="93"/>
      <c r="L29" s="93"/>
      <c r="M29" s="93"/>
      <c r="N29" s="93">
        <v>105948</v>
      </c>
      <c r="O29" s="93"/>
      <c r="P29" s="98"/>
      <c r="Q29" s="93"/>
      <c r="R29" s="93"/>
      <c r="S29" s="94">
        <f t="shared" si="2"/>
        <v>105948</v>
      </c>
      <c r="T29" s="92">
        <f>+'NEBS 130'!U29+'NEBS 130'!V29</f>
        <v>105948</v>
      </c>
      <c r="U29" s="108"/>
      <c r="V29" s="89"/>
      <c r="W29" s="87"/>
    </row>
    <row r="30" spans="1:23" s="9" customFormat="1" x14ac:dyDescent="0.25">
      <c r="A30" s="21" t="s">
        <v>35</v>
      </c>
      <c r="B30" s="10" t="s">
        <v>56</v>
      </c>
      <c r="C30" s="65">
        <f>T30</f>
        <v>109277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32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5">
        <f t="shared" si="2"/>
        <v>109277</v>
      </c>
      <c r="T30" s="92">
        <f>+'NEBS 130'!U30+'NEBS 130'!V30</f>
        <v>109277</v>
      </c>
      <c r="U30" s="63">
        <f t="shared" si="3"/>
        <v>0</v>
      </c>
      <c r="V30" s="89"/>
      <c r="W30" s="87"/>
    </row>
    <row r="31" spans="1:23" s="9" customFormat="1" x14ac:dyDescent="0.25">
      <c r="A31" s="21" t="s">
        <v>36</v>
      </c>
      <c r="B31" s="10" t="s">
        <v>57</v>
      </c>
      <c r="C31" s="31">
        <v>0</v>
      </c>
      <c r="D31" s="14">
        <v>0</v>
      </c>
      <c r="E31" s="14">
        <v>0</v>
      </c>
      <c r="F31" s="14">
        <v>0</v>
      </c>
      <c r="G31" s="64">
        <f>T31</f>
        <v>100653</v>
      </c>
      <c r="H31" s="14">
        <v>0</v>
      </c>
      <c r="I31" s="32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90">
        <f t="shared" si="2"/>
        <v>100653</v>
      </c>
      <c r="T31" s="92">
        <f>+'NEBS 130'!U31+'NEBS 130'!V31</f>
        <v>100653</v>
      </c>
      <c r="U31" s="63">
        <f t="shared" si="3"/>
        <v>0</v>
      </c>
      <c r="V31" s="89"/>
      <c r="W31" s="87"/>
    </row>
    <row r="32" spans="1:23" s="96" customFormat="1" x14ac:dyDescent="0.25">
      <c r="A32" s="101" t="s">
        <v>37</v>
      </c>
      <c r="B32" s="97" t="s">
        <v>194</v>
      </c>
      <c r="C32" s="99"/>
      <c r="D32" s="99"/>
      <c r="E32" s="99"/>
      <c r="F32" s="99"/>
      <c r="G32" s="100"/>
      <c r="H32" s="99"/>
      <c r="I32" s="99"/>
      <c r="J32" s="93"/>
      <c r="K32" s="93"/>
      <c r="L32" s="93"/>
      <c r="M32" s="93"/>
      <c r="N32" s="93">
        <v>0</v>
      </c>
      <c r="O32" s="93"/>
      <c r="P32" s="93">
        <f>+T32*0.15</f>
        <v>15997.949999999999</v>
      </c>
      <c r="Q32" s="93">
        <f>+T32*0.85</f>
        <v>90655.05</v>
      </c>
      <c r="R32" s="93"/>
      <c r="S32" s="90">
        <f t="shared" si="2"/>
        <v>106653</v>
      </c>
      <c r="T32" s="92">
        <v>106653</v>
      </c>
      <c r="U32" s="108"/>
      <c r="V32" s="89"/>
      <c r="W32" s="87"/>
    </row>
    <row r="33" spans="1:23" x14ac:dyDescent="0.25">
      <c r="B33" s="24" t="s">
        <v>1</v>
      </c>
      <c r="C33" s="91">
        <f>SUM(C10:C31)</f>
        <v>120872.4</v>
      </c>
      <c r="D33" s="91">
        <f t="shared" ref="D33:E33" si="4">SUM(D10:D31)</f>
        <v>0</v>
      </c>
      <c r="E33" s="91">
        <f t="shared" si="4"/>
        <v>160730.20000000001</v>
      </c>
      <c r="F33" s="91">
        <f>SUM(F10:F32)</f>
        <v>120872.40000000001</v>
      </c>
      <c r="G33" s="91">
        <f t="shared" ref="G33:S33" si="5">SUM(G10:G32)</f>
        <v>190418.2</v>
      </c>
      <c r="H33" s="91">
        <f t="shared" si="5"/>
        <v>53465.85</v>
      </c>
      <c r="I33" s="91">
        <f t="shared" si="5"/>
        <v>91366</v>
      </c>
      <c r="J33" s="91">
        <f t="shared" si="5"/>
        <v>564755.6</v>
      </c>
      <c r="K33" s="91">
        <f t="shared" si="5"/>
        <v>38492.699999999997</v>
      </c>
      <c r="L33" s="91">
        <f t="shared" si="5"/>
        <v>0</v>
      </c>
      <c r="M33" s="91">
        <f t="shared" si="5"/>
        <v>0</v>
      </c>
      <c r="N33" s="91">
        <f t="shared" si="5"/>
        <v>105948</v>
      </c>
      <c r="O33" s="91">
        <f t="shared" si="5"/>
        <v>267975.3</v>
      </c>
      <c r="P33" s="91">
        <f t="shared" si="5"/>
        <v>430511.55000000005</v>
      </c>
      <c r="Q33" s="91">
        <f t="shared" si="5"/>
        <v>119972.8</v>
      </c>
      <c r="R33" s="91">
        <f t="shared" si="5"/>
        <v>0</v>
      </c>
      <c r="S33" s="91">
        <f t="shared" si="5"/>
        <v>2265381</v>
      </c>
      <c r="V33" s="89"/>
      <c r="W33" s="87"/>
    </row>
    <row r="34" spans="1:23" ht="15.75" thickBot="1" x14ac:dyDescent="0.3">
      <c r="V34" s="89"/>
      <c r="W34" s="87"/>
    </row>
    <row r="35" spans="1:23" s="2" customFormat="1" ht="45" customHeight="1" thickTop="1" x14ac:dyDescent="0.2">
      <c r="A35" s="19"/>
      <c r="C35" s="25">
        <v>2501</v>
      </c>
      <c r="D35" s="26">
        <v>2501</v>
      </c>
      <c r="E35" s="26">
        <v>2501</v>
      </c>
      <c r="F35" s="26">
        <v>2501</v>
      </c>
      <c r="G35" s="26">
        <v>2501</v>
      </c>
      <c r="H35" s="26">
        <v>2501</v>
      </c>
      <c r="I35" s="27">
        <v>2501</v>
      </c>
      <c r="J35" s="15">
        <v>3481</v>
      </c>
      <c r="K35" s="15">
        <v>3482</v>
      </c>
      <c r="L35" s="15">
        <v>3483</v>
      </c>
      <c r="M35" s="15">
        <v>3484</v>
      </c>
      <c r="N35" s="15">
        <v>3485</v>
      </c>
      <c r="O35" s="11">
        <v>3502</v>
      </c>
      <c r="P35" s="11">
        <v>3505</v>
      </c>
      <c r="Q35" s="15">
        <v>3546</v>
      </c>
      <c r="R35" s="15">
        <v>3590</v>
      </c>
      <c r="S35" s="15"/>
      <c r="U35" s="2" t="s">
        <v>184</v>
      </c>
    </row>
    <row r="36" spans="1:23" ht="70.5" customHeight="1" x14ac:dyDescent="0.25">
      <c r="A36" s="22" t="s">
        <v>12</v>
      </c>
      <c r="B36" s="23" t="s">
        <v>13</v>
      </c>
      <c r="C36" s="28" t="s">
        <v>59</v>
      </c>
      <c r="D36" s="29" t="s">
        <v>60</v>
      </c>
      <c r="E36" s="29" t="s">
        <v>61</v>
      </c>
      <c r="F36" s="29" t="s">
        <v>62</v>
      </c>
      <c r="G36" s="29" t="s">
        <v>63</v>
      </c>
      <c r="H36" s="29" t="s">
        <v>64</v>
      </c>
      <c r="I36" s="30" t="s">
        <v>65</v>
      </c>
      <c r="J36" s="16" t="s">
        <v>3</v>
      </c>
      <c r="K36" s="16" t="s">
        <v>4</v>
      </c>
      <c r="L36" s="16" t="s">
        <v>5</v>
      </c>
      <c r="M36" s="16" t="s">
        <v>6</v>
      </c>
      <c r="N36" s="16" t="s">
        <v>7</v>
      </c>
      <c r="O36" s="12" t="s">
        <v>8</v>
      </c>
      <c r="P36" s="12" t="s">
        <v>9</v>
      </c>
      <c r="Q36" s="16" t="s">
        <v>67</v>
      </c>
      <c r="R36" s="16" t="s">
        <v>10</v>
      </c>
      <c r="S36" s="15" t="s">
        <v>75</v>
      </c>
      <c r="T36" s="69">
        <f>U36/23</f>
        <v>98.565217391304344</v>
      </c>
      <c r="U36" s="48">
        <f>35+2232</f>
        <v>2267</v>
      </c>
    </row>
    <row r="37" spans="1:23" s="48" customFormat="1" x14ac:dyDescent="0.25">
      <c r="A37" s="49" t="s">
        <v>69</v>
      </c>
      <c r="B37" s="60" t="s">
        <v>70</v>
      </c>
      <c r="C37" s="51">
        <f>+C64</f>
        <v>24.641304347826086</v>
      </c>
      <c r="D37" s="52">
        <f t="shared" ref="D37:R37" si="6">D64</f>
        <v>0</v>
      </c>
      <c r="E37" s="52">
        <f t="shared" si="6"/>
        <v>162.63260869565218</v>
      </c>
      <c r="F37" s="52">
        <f t="shared" si="6"/>
        <v>123.20652173913044</v>
      </c>
      <c r="G37" s="52">
        <f t="shared" si="6"/>
        <v>226.7</v>
      </c>
      <c r="H37" s="52">
        <f t="shared" si="6"/>
        <v>44.354347826086958</v>
      </c>
      <c r="I37" s="53">
        <f t="shared" si="6"/>
        <v>93.636956521739108</v>
      </c>
      <c r="J37" s="46">
        <f t="shared" si="6"/>
        <v>561.82173913043482</v>
      </c>
      <c r="K37" s="46">
        <f t="shared" si="6"/>
        <v>34.497826086956522</v>
      </c>
      <c r="L37" s="46">
        <f t="shared" si="6"/>
        <v>0</v>
      </c>
      <c r="M37" s="46">
        <f t="shared" si="6"/>
        <v>0</v>
      </c>
      <c r="N37" s="46">
        <f t="shared" si="6"/>
        <v>98.565217391304344</v>
      </c>
      <c r="O37" s="46">
        <f t="shared" si="6"/>
        <v>256.26956521739129</v>
      </c>
      <c r="P37" s="46">
        <f t="shared" si="6"/>
        <v>409.04565217391303</v>
      </c>
      <c r="Q37" s="46">
        <f t="shared" si="6"/>
        <v>133.06304347826085</v>
      </c>
      <c r="R37" s="46">
        <f t="shared" si="6"/>
        <v>0</v>
      </c>
      <c r="S37" s="47">
        <f>SUM(C37:R37)</f>
        <v>2168.434782608696</v>
      </c>
    </row>
    <row r="38" spans="1:23" x14ac:dyDescent="0.25">
      <c r="B38" s="10"/>
      <c r="C38" s="31"/>
      <c r="D38" s="14"/>
      <c r="E38" s="14"/>
      <c r="F38" s="14"/>
      <c r="G38" s="14"/>
      <c r="H38" s="14"/>
      <c r="I38" s="32"/>
      <c r="J38" s="4"/>
      <c r="K38" s="4"/>
      <c r="L38" s="4"/>
      <c r="M38" s="4"/>
      <c r="N38" s="4"/>
      <c r="O38" s="4"/>
      <c r="P38" s="4"/>
      <c r="Q38" s="4"/>
      <c r="R38" s="4"/>
      <c r="S38" s="5">
        <f>SUM(C38:R38)</f>
        <v>0</v>
      </c>
    </row>
    <row r="39" spans="1:23" x14ac:dyDescent="0.25">
      <c r="B39" s="24" t="s">
        <v>1</v>
      </c>
      <c r="C39" s="114">
        <f t="shared" ref="C39:S39" si="7">SUM(C37:C38)</f>
        <v>24.641304347826086</v>
      </c>
      <c r="D39" s="115">
        <f t="shared" si="7"/>
        <v>0</v>
      </c>
      <c r="E39" s="115">
        <f t="shared" si="7"/>
        <v>162.63260869565218</v>
      </c>
      <c r="F39" s="115">
        <f t="shared" si="7"/>
        <v>123.20652173913044</v>
      </c>
      <c r="G39" s="115">
        <f t="shared" si="7"/>
        <v>226.7</v>
      </c>
      <c r="H39" s="115">
        <f t="shared" si="7"/>
        <v>44.354347826086958</v>
      </c>
      <c r="I39" s="116">
        <f t="shared" si="7"/>
        <v>93.636956521739108</v>
      </c>
      <c r="J39" s="114">
        <f t="shared" si="7"/>
        <v>561.82173913043482</v>
      </c>
      <c r="K39" s="115">
        <f t="shared" si="7"/>
        <v>34.497826086956522</v>
      </c>
      <c r="L39" s="115">
        <f t="shared" si="7"/>
        <v>0</v>
      </c>
      <c r="M39" s="115">
        <f t="shared" si="7"/>
        <v>0</v>
      </c>
      <c r="N39" s="115">
        <f t="shared" si="7"/>
        <v>98.565217391304344</v>
      </c>
      <c r="O39" s="115">
        <f t="shared" si="7"/>
        <v>256.26956521739129</v>
      </c>
      <c r="P39" s="115">
        <f t="shared" si="7"/>
        <v>409.04565217391303</v>
      </c>
      <c r="Q39" s="115">
        <f t="shared" si="7"/>
        <v>133.06304347826085</v>
      </c>
      <c r="R39" s="102">
        <f t="shared" si="7"/>
        <v>0</v>
      </c>
      <c r="S39" s="5">
        <f t="shared" si="7"/>
        <v>2168.434782608696</v>
      </c>
    </row>
    <row r="40" spans="1:23" x14ac:dyDescent="0.25">
      <c r="C40" s="35"/>
      <c r="D40" s="36"/>
      <c r="E40" s="36"/>
      <c r="F40" s="36"/>
      <c r="G40" s="36"/>
      <c r="H40" s="36"/>
      <c r="I40" s="37"/>
      <c r="J40" s="7"/>
      <c r="K40" s="7"/>
      <c r="L40" s="7"/>
      <c r="M40" s="7"/>
      <c r="N40" s="7"/>
      <c r="Q40" s="7"/>
      <c r="R40" s="7" t="s">
        <v>190</v>
      </c>
      <c r="S40" s="5"/>
    </row>
    <row r="41" spans="1:23" s="9" customFormat="1" x14ac:dyDescent="0.25">
      <c r="A41" s="21" t="s">
        <v>16</v>
      </c>
      <c r="B41" s="8" t="s">
        <v>38</v>
      </c>
      <c r="C41" s="110">
        <f>+T36*0.1</f>
        <v>9.8565217391304358</v>
      </c>
      <c r="D41" s="14">
        <v>0</v>
      </c>
      <c r="E41" s="109">
        <f>+T36*0.1</f>
        <v>9.8565217391304358</v>
      </c>
      <c r="F41" s="109">
        <f>+T36*0.1</f>
        <v>9.8565217391304358</v>
      </c>
      <c r="G41" s="109">
        <f>+T36*0.15</f>
        <v>14.78478260869565</v>
      </c>
      <c r="H41" s="14">
        <v>0</v>
      </c>
      <c r="I41" s="111">
        <f>+T36*0.1</f>
        <v>9.8565217391304358</v>
      </c>
      <c r="J41" s="4">
        <v>0</v>
      </c>
      <c r="K41" s="98">
        <v>0</v>
      </c>
      <c r="L41" s="4">
        <v>0</v>
      </c>
      <c r="M41" s="4">
        <v>0</v>
      </c>
      <c r="N41" s="4">
        <v>0</v>
      </c>
      <c r="O41" s="4">
        <v>0</v>
      </c>
      <c r="P41" s="66">
        <f>T36*0.45</f>
        <v>44.354347826086958</v>
      </c>
      <c r="Q41" s="4">
        <v>0</v>
      </c>
      <c r="R41" s="4">
        <v>0</v>
      </c>
      <c r="S41" s="5">
        <f t="shared" ref="S41:S63" si="8">SUM(C41:R41)</f>
        <v>98.565217391304344</v>
      </c>
    </row>
    <row r="42" spans="1:23" s="9" customFormat="1" x14ac:dyDescent="0.25">
      <c r="A42" s="21" t="s">
        <v>17</v>
      </c>
      <c r="B42" s="10" t="s">
        <v>39</v>
      </c>
      <c r="C42" s="31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32">
        <v>0</v>
      </c>
      <c r="J42" s="66">
        <f>$T$36</f>
        <v>98.565217391304344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5">
        <f t="shared" si="8"/>
        <v>98.565217391304344</v>
      </c>
    </row>
    <row r="43" spans="1:23" s="9" customFormat="1" x14ac:dyDescent="0.25">
      <c r="A43" s="21" t="s">
        <v>18</v>
      </c>
      <c r="B43" s="10" t="s">
        <v>40</v>
      </c>
      <c r="C43" s="31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32">
        <v>0</v>
      </c>
      <c r="J43" s="66">
        <f>$T$36</f>
        <v>98.565217391304344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5">
        <f t="shared" si="8"/>
        <v>98.565217391304344</v>
      </c>
    </row>
    <row r="44" spans="1:23" s="68" customFormat="1" x14ac:dyDescent="0.25">
      <c r="A44" s="81" t="s">
        <v>19</v>
      </c>
      <c r="B44" s="10" t="s">
        <v>188</v>
      </c>
      <c r="C44" s="31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32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66">
        <f>T36</f>
        <v>98.565217391304344</v>
      </c>
      <c r="P44" s="4">
        <v>0</v>
      </c>
      <c r="Q44" s="4">
        <v>0</v>
      </c>
      <c r="R44" s="4">
        <v>0</v>
      </c>
      <c r="S44" s="82">
        <f t="shared" si="8"/>
        <v>98.565217391304344</v>
      </c>
    </row>
    <row r="45" spans="1:23" s="9" customFormat="1" x14ac:dyDescent="0.25">
      <c r="A45" s="21" t="s">
        <v>20</v>
      </c>
      <c r="B45" s="10" t="s">
        <v>42</v>
      </c>
      <c r="C45" s="31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32">
        <v>0</v>
      </c>
      <c r="J45" s="4">
        <v>0</v>
      </c>
      <c r="K45" s="66">
        <f>$T$36*0.15</f>
        <v>14.78478260869565</v>
      </c>
      <c r="L45" s="4">
        <v>0</v>
      </c>
      <c r="M45" s="4">
        <v>0</v>
      </c>
      <c r="N45" s="4">
        <v>0</v>
      </c>
      <c r="O45" s="4">
        <v>0</v>
      </c>
      <c r="P45" s="66">
        <f>$T$36*0.85</f>
        <v>83.780434782608694</v>
      </c>
      <c r="Q45" s="4">
        <v>0</v>
      </c>
      <c r="R45" s="4">
        <v>0</v>
      </c>
      <c r="S45" s="5">
        <f t="shared" si="8"/>
        <v>98.565217391304344</v>
      </c>
    </row>
    <row r="46" spans="1:23" s="9" customFormat="1" x14ac:dyDescent="0.25">
      <c r="A46" s="21" t="s">
        <v>21</v>
      </c>
      <c r="B46" s="10" t="s">
        <v>43</v>
      </c>
      <c r="C46" s="31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32">
        <v>0</v>
      </c>
      <c r="J46" s="66">
        <f>$T$36</f>
        <v>98.565217391304344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5">
        <f t="shared" si="8"/>
        <v>98.565217391304344</v>
      </c>
    </row>
    <row r="47" spans="1:23" s="9" customFormat="1" x14ac:dyDescent="0.25">
      <c r="A47" s="21" t="s">
        <v>22</v>
      </c>
      <c r="B47" s="10" t="s">
        <v>44</v>
      </c>
      <c r="C47" s="31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32">
        <v>0</v>
      </c>
      <c r="J47" s="66">
        <f>$T$36</f>
        <v>98.565217391304344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>
        <f t="shared" si="8"/>
        <v>98.565217391304344</v>
      </c>
    </row>
    <row r="48" spans="1:23" s="9" customFormat="1" x14ac:dyDescent="0.25">
      <c r="A48" s="21" t="s">
        <v>23</v>
      </c>
      <c r="B48" s="10" t="s">
        <v>45</v>
      </c>
      <c r="C48" s="31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67">
        <f>$T$36*0.7</f>
        <v>68.99565217391303</v>
      </c>
      <c r="J48" s="66">
        <f>$T$36*0.3</f>
        <v>29.5695652173913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5">
        <f t="shared" si="8"/>
        <v>98.56521739130433</v>
      </c>
    </row>
    <row r="49" spans="1:19" s="9" customFormat="1" x14ac:dyDescent="0.25">
      <c r="A49" s="21" t="s">
        <v>24</v>
      </c>
      <c r="B49" s="10" t="s">
        <v>46</v>
      </c>
      <c r="C49" s="31">
        <v>0</v>
      </c>
      <c r="D49" s="14">
        <v>0</v>
      </c>
      <c r="E49" s="14">
        <v>0</v>
      </c>
      <c r="F49" s="64">
        <f>$T$36</f>
        <v>98.565217391304344</v>
      </c>
      <c r="G49" s="14">
        <v>0</v>
      </c>
      <c r="H49" s="14">
        <v>0</v>
      </c>
      <c r="I49" s="32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5">
        <f t="shared" si="8"/>
        <v>98.565217391304344</v>
      </c>
    </row>
    <row r="50" spans="1:19" s="9" customFormat="1" x14ac:dyDescent="0.25">
      <c r="A50" s="21" t="s">
        <v>25</v>
      </c>
      <c r="B50" s="10" t="s">
        <v>47</v>
      </c>
      <c r="C50" s="31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32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66">
        <f>$T$36</f>
        <v>98.565217391304344</v>
      </c>
      <c r="Q50" s="4">
        <v>0</v>
      </c>
      <c r="R50" s="4">
        <v>0</v>
      </c>
      <c r="S50" s="5">
        <f t="shared" si="8"/>
        <v>98.565217391304344</v>
      </c>
    </row>
    <row r="51" spans="1:19" x14ac:dyDescent="0.25">
      <c r="A51" s="20" t="s">
        <v>26</v>
      </c>
      <c r="B51" s="10" t="s">
        <v>48</v>
      </c>
      <c r="C51" s="31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32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66">
        <f>$T$36</f>
        <v>98.565217391304344</v>
      </c>
      <c r="P51" s="93">
        <v>0</v>
      </c>
      <c r="Q51" s="4">
        <v>0</v>
      </c>
      <c r="R51" s="4">
        <v>0</v>
      </c>
      <c r="S51" s="5">
        <f t="shared" si="8"/>
        <v>98.565217391304344</v>
      </c>
    </row>
    <row r="52" spans="1:19" x14ac:dyDescent="0.25">
      <c r="A52" s="20" t="s">
        <v>27</v>
      </c>
      <c r="B52" s="3" t="s">
        <v>49</v>
      </c>
      <c r="C52" s="31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32">
        <v>0</v>
      </c>
      <c r="J52" s="66">
        <f>$T$36</f>
        <v>98.565217391304344</v>
      </c>
      <c r="K52" s="4">
        <v>0</v>
      </c>
      <c r="L52" s="4">
        <v>0</v>
      </c>
      <c r="M52" s="4">
        <v>0</v>
      </c>
      <c r="N52" s="4">
        <v>0</v>
      </c>
      <c r="O52" s="13">
        <v>0</v>
      </c>
      <c r="P52" s="4">
        <v>0</v>
      </c>
      <c r="Q52" s="4">
        <v>0</v>
      </c>
      <c r="R52" s="4">
        <v>0</v>
      </c>
      <c r="S52" s="5">
        <f t="shared" si="8"/>
        <v>98.565217391304344</v>
      </c>
    </row>
    <row r="53" spans="1:19" x14ac:dyDescent="0.25">
      <c r="A53" s="20" t="s">
        <v>28</v>
      </c>
      <c r="B53" s="3" t="s">
        <v>50</v>
      </c>
      <c r="C53" s="31">
        <v>0</v>
      </c>
      <c r="D53" s="14">
        <v>0</v>
      </c>
      <c r="E53" s="17">
        <v>0</v>
      </c>
      <c r="F53" s="14">
        <v>0</v>
      </c>
      <c r="G53" s="14">
        <v>0</v>
      </c>
      <c r="H53" s="14">
        <v>0</v>
      </c>
      <c r="I53" s="32">
        <v>0</v>
      </c>
      <c r="J53" s="66">
        <f>$T$36*0.25</f>
        <v>24.641304347826086</v>
      </c>
      <c r="K53" s="4">
        <v>0</v>
      </c>
      <c r="L53" s="4">
        <v>0</v>
      </c>
      <c r="M53" s="4">
        <v>0</v>
      </c>
      <c r="N53" s="4">
        <v>0</v>
      </c>
      <c r="O53" s="66">
        <f>$T$36*0.25</f>
        <v>24.641304347826086</v>
      </c>
      <c r="P53" s="4">
        <v>0</v>
      </c>
      <c r="Q53" s="66">
        <f>$T$36*0.5</f>
        <v>49.282608695652172</v>
      </c>
      <c r="R53" s="4">
        <v>0</v>
      </c>
      <c r="S53" s="5">
        <f t="shared" si="8"/>
        <v>98.565217391304344</v>
      </c>
    </row>
    <row r="54" spans="1:19" s="9" customFormat="1" x14ac:dyDescent="0.25">
      <c r="A54" s="21" t="s">
        <v>29</v>
      </c>
      <c r="B54" s="10" t="s">
        <v>51</v>
      </c>
      <c r="C54" s="113">
        <v>0</v>
      </c>
      <c r="D54" s="14">
        <v>0</v>
      </c>
      <c r="E54" s="14">
        <v>0</v>
      </c>
      <c r="F54" s="14">
        <v>0</v>
      </c>
      <c r="G54" s="14">
        <v>0</v>
      </c>
      <c r="H54" s="14">
        <f>+T36*0.45</f>
        <v>44.354347826086958</v>
      </c>
      <c r="I54" s="32"/>
      <c r="J54" s="66">
        <f>$T$36*0.15</f>
        <v>14.78478260869565</v>
      </c>
      <c r="K54" s="4">
        <v>0</v>
      </c>
      <c r="L54" s="4">
        <v>0</v>
      </c>
      <c r="M54" s="4">
        <v>0</v>
      </c>
      <c r="N54" s="4">
        <v>0</v>
      </c>
      <c r="O54" s="66">
        <f>$T$36*0.1</f>
        <v>9.8565217391304358</v>
      </c>
      <c r="P54" s="66">
        <f>$T$36*0.3</f>
        <v>29.5695652173913</v>
      </c>
      <c r="Q54" s="4">
        <v>0</v>
      </c>
      <c r="R54" s="4">
        <v>0</v>
      </c>
      <c r="S54" s="5">
        <f t="shared" si="8"/>
        <v>98.565217391304344</v>
      </c>
    </row>
    <row r="55" spans="1:19" s="80" customFormat="1" x14ac:dyDescent="0.25">
      <c r="A55" s="74" t="s">
        <v>182</v>
      </c>
      <c r="B55" s="85" t="s">
        <v>183</v>
      </c>
      <c r="C55" s="75">
        <f>+T36*0.15</f>
        <v>14.78478260869565</v>
      </c>
      <c r="D55" s="76">
        <v>0</v>
      </c>
      <c r="E55" s="76">
        <f>+T36*0.15</f>
        <v>14.78478260869565</v>
      </c>
      <c r="F55" s="76">
        <f>+T36*0.15</f>
        <v>14.78478260869565</v>
      </c>
      <c r="G55" s="76">
        <f>+T36*0.15</f>
        <v>14.78478260869565</v>
      </c>
      <c r="H55" s="76">
        <v>0</v>
      </c>
      <c r="I55" s="77">
        <f>+T36*0.15</f>
        <v>14.78478260869565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83">
        <f>$T$36*0.25</f>
        <v>24.641304347826086</v>
      </c>
      <c r="P55" s="78">
        <v>0</v>
      </c>
      <c r="Q55" s="78">
        <v>0</v>
      </c>
      <c r="R55" s="78">
        <v>0</v>
      </c>
      <c r="S55" s="79">
        <f t="shared" si="8"/>
        <v>98.565217391304344</v>
      </c>
    </row>
    <row r="56" spans="1:19" x14ac:dyDescent="0.25">
      <c r="A56" s="20" t="s">
        <v>30</v>
      </c>
      <c r="B56" s="10" t="s">
        <v>52</v>
      </c>
      <c r="C56" s="31">
        <v>0</v>
      </c>
      <c r="D56" s="14">
        <v>0</v>
      </c>
      <c r="E56" s="14">
        <v>0</v>
      </c>
      <c r="F56" s="14">
        <v>0</v>
      </c>
      <c r="G56" s="64">
        <f>$T$36</f>
        <v>98.565217391304344</v>
      </c>
      <c r="H56" s="14">
        <v>0</v>
      </c>
      <c r="I56" s="32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5">
        <f t="shared" si="8"/>
        <v>98.565217391304344</v>
      </c>
    </row>
    <row r="57" spans="1:19" x14ac:dyDescent="0.25">
      <c r="A57" s="20" t="s">
        <v>31</v>
      </c>
      <c r="B57" s="10" t="s">
        <v>53</v>
      </c>
      <c r="C57" s="31">
        <v>0</v>
      </c>
      <c r="D57" s="14">
        <v>0</v>
      </c>
      <c r="E57" s="64">
        <f>$T$36</f>
        <v>98.565217391304344</v>
      </c>
      <c r="F57" s="14">
        <v>0</v>
      </c>
      <c r="G57" s="14">
        <v>0</v>
      </c>
      <c r="H57" s="14">
        <v>0</v>
      </c>
      <c r="I57" s="32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13">
        <v>0</v>
      </c>
      <c r="Q57" s="4">
        <v>0</v>
      </c>
      <c r="R57" s="4">
        <v>0</v>
      </c>
      <c r="S57" s="5">
        <f t="shared" si="8"/>
        <v>98.565217391304344</v>
      </c>
    </row>
    <row r="58" spans="1:19" s="9" customFormat="1" x14ac:dyDescent="0.25">
      <c r="A58" s="21" t="s">
        <v>32</v>
      </c>
      <c r="B58" s="10" t="s">
        <v>54</v>
      </c>
      <c r="C58" s="31">
        <v>0</v>
      </c>
      <c r="D58" s="14">
        <v>0</v>
      </c>
      <c r="E58" s="64">
        <f>$T$36*0.4</f>
        <v>39.426086956521743</v>
      </c>
      <c r="F58" s="14">
        <v>0</v>
      </c>
      <c r="G58" s="14">
        <v>0</v>
      </c>
      <c r="H58" s="14">
        <v>0</v>
      </c>
      <c r="I58" s="32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66">
        <f>$T$36*0.6</f>
        <v>59.139130434782601</v>
      </c>
      <c r="Q58" s="4">
        <v>0</v>
      </c>
      <c r="R58" s="4">
        <v>0</v>
      </c>
      <c r="S58" s="5">
        <f t="shared" si="8"/>
        <v>98.565217391304344</v>
      </c>
    </row>
    <row r="59" spans="1:19" s="9" customFormat="1" x14ac:dyDescent="0.25">
      <c r="A59" s="21" t="s">
        <v>33</v>
      </c>
      <c r="B59" s="10" t="s">
        <v>55</v>
      </c>
      <c r="C59" s="31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32">
        <v>0</v>
      </c>
      <c r="J59" s="4">
        <v>0</v>
      </c>
      <c r="K59" s="4">
        <f>+T36*0.2</f>
        <v>19.713043478260872</v>
      </c>
      <c r="L59" s="4">
        <v>0</v>
      </c>
      <c r="M59" s="4">
        <v>0</v>
      </c>
      <c r="N59" s="4">
        <v>0</v>
      </c>
      <c r="O59" s="4">
        <v>0</v>
      </c>
      <c r="P59" s="66">
        <f>+T36*0.8</f>
        <v>78.852173913043487</v>
      </c>
      <c r="Q59" s="4">
        <v>0</v>
      </c>
      <c r="R59" s="4">
        <v>0</v>
      </c>
      <c r="S59" s="5">
        <f t="shared" si="8"/>
        <v>98.565217391304358</v>
      </c>
    </row>
    <row r="60" spans="1:19" s="9" customFormat="1" x14ac:dyDescent="0.25">
      <c r="A60" s="21" t="s">
        <v>34</v>
      </c>
      <c r="B60" s="10" t="s">
        <v>68</v>
      </c>
      <c r="C60" s="105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44">
        <v>0</v>
      </c>
      <c r="J60" s="13">
        <v>0</v>
      </c>
      <c r="K60" s="13">
        <v>0</v>
      </c>
      <c r="L60" s="13">
        <v>0</v>
      </c>
      <c r="M60" s="13">
        <v>0</v>
      </c>
      <c r="N60" s="66">
        <f>+T36</f>
        <v>98.565217391304344</v>
      </c>
      <c r="O60" s="13">
        <v>0</v>
      </c>
      <c r="P60" s="13">
        <v>0</v>
      </c>
      <c r="Q60" s="13">
        <v>0</v>
      </c>
      <c r="R60" s="13">
        <v>0</v>
      </c>
      <c r="S60" s="5">
        <f t="shared" si="8"/>
        <v>98.565217391304344</v>
      </c>
    </row>
    <row r="61" spans="1:19" s="9" customFormat="1" x14ac:dyDescent="0.25">
      <c r="A61" s="21" t="s">
        <v>35</v>
      </c>
      <c r="B61" s="10" t="s">
        <v>56</v>
      </c>
      <c r="C61" s="110">
        <v>0</v>
      </c>
      <c r="D61" s="14">
        <v>0</v>
      </c>
      <c r="E61" s="14">
        <v>0</v>
      </c>
      <c r="F61" s="14">
        <v>0</v>
      </c>
      <c r="G61" s="14">
        <v>0</v>
      </c>
      <c r="H61" s="100">
        <v>0</v>
      </c>
      <c r="I61" s="32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5">
        <f t="shared" si="8"/>
        <v>0</v>
      </c>
    </row>
    <row r="62" spans="1:19" s="9" customFormat="1" x14ac:dyDescent="0.25">
      <c r="A62" s="21" t="s">
        <v>36</v>
      </c>
      <c r="B62" s="10" t="s">
        <v>57</v>
      </c>
      <c r="C62" s="31">
        <v>0</v>
      </c>
      <c r="D62" s="14">
        <v>0</v>
      </c>
      <c r="E62" s="14">
        <v>0</v>
      </c>
      <c r="F62" s="14">
        <v>0</v>
      </c>
      <c r="G62" s="64">
        <f>$T$36</f>
        <v>98.565217391304344</v>
      </c>
      <c r="H62" s="14">
        <v>0</v>
      </c>
      <c r="I62" s="32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5">
        <f t="shared" si="8"/>
        <v>98.565217391304344</v>
      </c>
    </row>
    <row r="63" spans="1:19" s="9" customFormat="1" x14ac:dyDescent="0.25">
      <c r="A63" s="21" t="s">
        <v>37</v>
      </c>
      <c r="B63" s="10" t="s">
        <v>58</v>
      </c>
      <c r="C63" s="31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32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f>+T36*0.15</f>
        <v>14.78478260869565</v>
      </c>
      <c r="Q63" s="66">
        <f>$T$36*0.85</f>
        <v>83.780434782608694</v>
      </c>
      <c r="R63" s="4">
        <v>0</v>
      </c>
      <c r="S63" s="5">
        <f t="shared" si="8"/>
        <v>98.565217391304344</v>
      </c>
    </row>
    <row r="64" spans="1:19" x14ac:dyDescent="0.25">
      <c r="B64" s="24" t="s">
        <v>1</v>
      </c>
      <c r="C64" s="38">
        <f t="shared" ref="C64:S64" si="9">SUM(C41:C63)</f>
        <v>24.641304347826086</v>
      </c>
      <c r="D64" s="5">
        <f t="shared" si="9"/>
        <v>0</v>
      </c>
      <c r="E64" s="5">
        <f t="shared" si="9"/>
        <v>162.63260869565218</v>
      </c>
      <c r="F64" s="5">
        <f t="shared" si="9"/>
        <v>123.20652173913044</v>
      </c>
      <c r="G64" s="5">
        <f t="shared" si="9"/>
        <v>226.7</v>
      </c>
      <c r="H64" s="5">
        <f t="shared" si="9"/>
        <v>44.354347826086958</v>
      </c>
      <c r="I64" s="39">
        <f t="shared" si="9"/>
        <v>93.636956521739108</v>
      </c>
      <c r="J64" s="5">
        <f t="shared" si="9"/>
        <v>561.82173913043482</v>
      </c>
      <c r="K64" s="5">
        <f t="shared" si="9"/>
        <v>34.497826086956522</v>
      </c>
      <c r="L64" s="5">
        <f t="shared" si="9"/>
        <v>0</v>
      </c>
      <c r="M64" s="5">
        <f t="shared" si="9"/>
        <v>0</v>
      </c>
      <c r="N64" s="5">
        <f t="shared" si="9"/>
        <v>98.565217391304344</v>
      </c>
      <c r="O64" s="5">
        <f t="shared" si="9"/>
        <v>256.26956521739129</v>
      </c>
      <c r="P64" s="5">
        <f t="shared" si="9"/>
        <v>409.04565217391303</v>
      </c>
      <c r="Q64" s="5">
        <f t="shared" si="9"/>
        <v>133.06304347826085</v>
      </c>
      <c r="R64" s="5">
        <f t="shared" si="9"/>
        <v>0</v>
      </c>
      <c r="S64" s="5">
        <f t="shared" si="9"/>
        <v>2168.4347826086951</v>
      </c>
    </row>
    <row r="65" spans="1:21" x14ac:dyDescent="0.25">
      <c r="C65" s="40"/>
      <c r="D65" s="41"/>
      <c r="E65" s="41"/>
      <c r="F65" s="41"/>
      <c r="G65" s="41"/>
      <c r="H65" s="41"/>
      <c r="I65" s="42"/>
      <c r="J65" s="9"/>
      <c r="K65" s="9"/>
      <c r="Q65" s="9"/>
      <c r="R65" s="9"/>
    </row>
    <row r="66" spans="1:21" ht="15.75" thickBot="1" x14ac:dyDescent="0.3">
      <c r="B66" s="54" t="s">
        <v>2</v>
      </c>
      <c r="C66" s="55">
        <f t="shared" ref="C66:S66" si="10">C39-C64</f>
        <v>0</v>
      </c>
      <c r="D66" s="56">
        <f t="shared" si="10"/>
        <v>0</v>
      </c>
      <c r="E66" s="56">
        <f t="shared" si="10"/>
        <v>0</v>
      </c>
      <c r="F66" s="56">
        <f t="shared" si="10"/>
        <v>0</v>
      </c>
      <c r="G66" s="56">
        <f t="shared" si="10"/>
        <v>0</v>
      </c>
      <c r="H66" s="56">
        <f t="shared" si="10"/>
        <v>0</v>
      </c>
      <c r="I66" s="57">
        <f t="shared" si="10"/>
        <v>0</v>
      </c>
      <c r="J66" s="58">
        <f t="shared" si="10"/>
        <v>0</v>
      </c>
      <c r="K66" s="58">
        <f t="shared" si="10"/>
        <v>0</v>
      </c>
      <c r="L66" s="58">
        <f t="shared" si="10"/>
        <v>0</v>
      </c>
      <c r="M66" s="58">
        <f t="shared" si="10"/>
        <v>0</v>
      </c>
      <c r="N66" s="58">
        <f t="shared" si="10"/>
        <v>0</v>
      </c>
      <c r="O66" s="58">
        <f t="shared" si="10"/>
        <v>0</v>
      </c>
      <c r="P66" s="58">
        <f t="shared" si="10"/>
        <v>0</v>
      </c>
      <c r="Q66" s="58">
        <f t="shared" si="10"/>
        <v>0</v>
      </c>
      <c r="R66" s="58">
        <f t="shared" si="10"/>
        <v>0</v>
      </c>
      <c r="S66" s="58">
        <f t="shared" si="10"/>
        <v>0</v>
      </c>
      <c r="T66" s="59" t="s">
        <v>71</v>
      </c>
    </row>
    <row r="67" spans="1:21" ht="15.75" thickTop="1" x14ac:dyDescent="0.25"/>
    <row r="68" spans="1:21" ht="15.75" thickBot="1" x14ac:dyDescent="0.3"/>
    <row r="69" spans="1:21" s="2" customFormat="1" ht="45" customHeight="1" thickTop="1" x14ac:dyDescent="0.2">
      <c r="A69" s="19"/>
      <c r="C69" s="25">
        <v>2501</v>
      </c>
      <c r="D69" s="26">
        <v>2501</v>
      </c>
      <c r="E69" s="26">
        <v>2501</v>
      </c>
      <c r="F69" s="26">
        <v>2501</v>
      </c>
      <c r="G69" s="26">
        <v>2501</v>
      </c>
      <c r="H69" s="26">
        <v>2501</v>
      </c>
      <c r="I69" s="27">
        <v>2501</v>
      </c>
      <c r="J69" s="15">
        <v>3481</v>
      </c>
      <c r="K69" s="15">
        <v>3482</v>
      </c>
      <c r="L69" s="15">
        <v>3483</v>
      </c>
      <c r="M69" s="15">
        <v>3484</v>
      </c>
      <c r="N69" s="15">
        <v>3485</v>
      </c>
      <c r="O69" s="11">
        <v>3502</v>
      </c>
      <c r="P69" s="11">
        <v>3505</v>
      </c>
      <c r="Q69" s="15">
        <v>3546</v>
      </c>
      <c r="R69" s="15">
        <v>3590</v>
      </c>
      <c r="S69" s="15"/>
    </row>
    <row r="70" spans="1:21" ht="70.5" customHeight="1" x14ac:dyDescent="0.25">
      <c r="A70" s="22" t="s">
        <v>12</v>
      </c>
      <c r="B70" s="23" t="s">
        <v>13</v>
      </c>
      <c r="C70" s="28" t="s">
        <v>59</v>
      </c>
      <c r="D70" s="29" t="s">
        <v>60</v>
      </c>
      <c r="E70" s="29" t="s">
        <v>61</v>
      </c>
      <c r="F70" s="29" t="s">
        <v>62</v>
      </c>
      <c r="G70" s="29" t="s">
        <v>63</v>
      </c>
      <c r="H70" s="29" t="s">
        <v>64</v>
      </c>
      <c r="I70" s="30" t="s">
        <v>65</v>
      </c>
      <c r="J70" s="16" t="s">
        <v>3</v>
      </c>
      <c r="K70" s="16" t="s">
        <v>4</v>
      </c>
      <c r="L70" s="16" t="s">
        <v>5</v>
      </c>
      <c r="M70" s="16" t="s">
        <v>6</v>
      </c>
      <c r="N70" s="16" t="s">
        <v>7</v>
      </c>
      <c r="O70" s="12" t="s">
        <v>8</v>
      </c>
      <c r="P70" s="12" t="s">
        <v>9</v>
      </c>
      <c r="Q70" s="16" t="s">
        <v>67</v>
      </c>
      <c r="R70" s="16" t="s">
        <v>10</v>
      </c>
      <c r="S70" s="15" t="s">
        <v>75</v>
      </c>
      <c r="U70" s="16" t="s">
        <v>185</v>
      </c>
    </row>
    <row r="71" spans="1:21" s="48" customFormat="1" ht="62.25" customHeight="1" x14ac:dyDescent="0.25">
      <c r="A71" s="49" t="s">
        <v>69</v>
      </c>
      <c r="B71" s="60" t="s">
        <v>174</v>
      </c>
      <c r="C71" s="51">
        <f>+C98</f>
        <v>422.71304347826083</v>
      </c>
      <c r="D71" s="52">
        <f t="shared" ref="D71:R71" si="11">D98</f>
        <v>0</v>
      </c>
      <c r="E71" s="52">
        <f t="shared" si="11"/>
        <v>563.61739130434785</v>
      </c>
      <c r="F71" s="52">
        <f t="shared" si="11"/>
        <v>422.71304347826083</v>
      </c>
      <c r="G71" s="52">
        <f t="shared" si="11"/>
        <v>792.58695652173913</v>
      </c>
      <c r="H71" s="52">
        <f t="shared" si="11"/>
        <v>158.51739130434783</v>
      </c>
      <c r="I71" s="53">
        <f t="shared" si="11"/>
        <v>317.03478260869559</v>
      </c>
      <c r="J71" s="46">
        <f t="shared" si="11"/>
        <v>2007.8869565217392</v>
      </c>
      <c r="K71" s="46">
        <f t="shared" si="11"/>
        <v>123.29130434782608</v>
      </c>
      <c r="L71" s="46">
        <f t="shared" si="11"/>
        <v>0</v>
      </c>
      <c r="M71" s="46">
        <f t="shared" si="11"/>
        <v>0</v>
      </c>
      <c r="N71" s="46">
        <f t="shared" si="11"/>
        <v>352.26086956521738</v>
      </c>
      <c r="O71" s="46">
        <f t="shared" si="11"/>
        <v>986.33043478260856</v>
      </c>
      <c r="P71" s="46">
        <f t="shared" si="11"/>
        <v>1426.6565217391305</v>
      </c>
      <c r="Q71" s="46">
        <f t="shared" si="11"/>
        <v>493.1652173913044</v>
      </c>
      <c r="R71" s="46">
        <f t="shared" si="11"/>
        <v>0</v>
      </c>
      <c r="S71" s="47">
        <f>SUM(C71:R71)</f>
        <v>8066.7739130434775</v>
      </c>
      <c r="T71" s="69">
        <f>U71/23</f>
        <v>352.26086956521738</v>
      </c>
      <c r="U71" s="48">
        <f>3902+(150*28)</f>
        <v>8102</v>
      </c>
    </row>
    <row r="72" spans="1:21" x14ac:dyDescent="0.25">
      <c r="B72" s="10"/>
      <c r="C72" s="31"/>
      <c r="D72" s="14"/>
      <c r="E72" s="14"/>
      <c r="F72" s="14"/>
      <c r="G72" s="14"/>
      <c r="H72" s="14"/>
      <c r="I72" s="32"/>
      <c r="J72" s="4"/>
      <c r="K72" s="4"/>
      <c r="L72" s="4"/>
      <c r="M72" s="4"/>
      <c r="N72" s="4"/>
      <c r="O72" s="4"/>
      <c r="P72" s="4"/>
      <c r="Q72" s="4"/>
      <c r="R72" s="4"/>
      <c r="S72" s="5">
        <f>SUM(C72:R72)</f>
        <v>0</v>
      </c>
    </row>
    <row r="73" spans="1:21" x14ac:dyDescent="0.25">
      <c r="B73" s="24" t="s">
        <v>1</v>
      </c>
      <c r="C73" s="33">
        <f t="shared" ref="C73:S73" si="12">SUM(C71:C72)</f>
        <v>422.71304347826083</v>
      </c>
      <c r="D73" s="6">
        <f t="shared" si="12"/>
        <v>0</v>
      </c>
      <c r="E73" s="6">
        <f t="shared" si="12"/>
        <v>563.61739130434785</v>
      </c>
      <c r="F73" s="6">
        <f t="shared" si="12"/>
        <v>422.71304347826083</v>
      </c>
      <c r="G73" s="6">
        <f t="shared" si="12"/>
        <v>792.58695652173913</v>
      </c>
      <c r="H73" s="6">
        <f t="shared" si="12"/>
        <v>158.51739130434783</v>
      </c>
      <c r="I73" s="34">
        <f t="shared" si="12"/>
        <v>317.03478260869559</v>
      </c>
      <c r="J73" s="6">
        <f t="shared" si="12"/>
        <v>2007.8869565217392</v>
      </c>
      <c r="K73" s="6">
        <f t="shared" si="12"/>
        <v>123.29130434782608</v>
      </c>
      <c r="L73" s="6">
        <f t="shared" si="12"/>
        <v>0</v>
      </c>
      <c r="M73" s="6">
        <f t="shared" si="12"/>
        <v>0</v>
      </c>
      <c r="N73" s="6">
        <f t="shared" si="12"/>
        <v>352.26086956521738</v>
      </c>
      <c r="O73" s="6">
        <f t="shared" si="12"/>
        <v>986.33043478260856</v>
      </c>
      <c r="P73" s="6">
        <f t="shared" si="12"/>
        <v>1426.6565217391305</v>
      </c>
      <c r="Q73" s="6">
        <f t="shared" si="12"/>
        <v>493.1652173913044</v>
      </c>
      <c r="R73" s="6">
        <f t="shared" si="12"/>
        <v>0</v>
      </c>
      <c r="S73" s="5">
        <f t="shared" si="12"/>
        <v>8066.7739130434775</v>
      </c>
    </row>
    <row r="74" spans="1:21" x14ac:dyDescent="0.25">
      <c r="C74" s="35"/>
      <c r="D74" s="36"/>
      <c r="E74" s="36"/>
      <c r="F74" s="36"/>
      <c r="G74" s="36"/>
      <c r="H74" s="36"/>
      <c r="I74" s="37"/>
      <c r="J74" s="7"/>
      <c r="K74" s="7"/>
      <c r="L74" s="7"/>
      <c r="M74" s="7"/>
      <c r="N74" s="7"/>
      <c r="Q74" s="7"/>
      <c r="R74" s="7"/>
      <c r="S74" s="5"/>
    </row>
    <row r="75" spans="1:21" s="9" customFormat="1" x14ac:dyDescent="0.25">
      <c r="A75" s="21" t="s">
        <v>16</v>
      </c>
      <c r="B75" s="8" t="s">
        <v>38</v>
      </c>
      <c r="C75" s="31">
        <f>+T71*0.1</f>
        <v>35.22608695652174</v>
      </c>
      <c r="D75" s="14">
        <v>0</v>
      </c>
      <c r="E75" s="17">
        <f>+T71*0.1</f>
        <v>35.22608695652174</v>
      </c>
      <c r="F75" s="14">
        <f>+T71*0.1</f>
        <v>35.22608695652174</v>
      </c>
      <c r="G75" s="14">
        <f>+T71*0.15</f>
        <v>52.839130434782604</v>
      </c>
      <c r="H75" s="14">
        <v>0</v>
      </c>
      <c r="I75" s="32">
        <f>+T71*0.1</f>
        <v>35.22608695652174</v>
      </c>
      <c r="J75" s="4">
        <v>0</v>
      </c>
      <c r="K75" s="100"/>
      <c r="L75" s="4">
        <v>0</v>
      </c>
      <c r="M75" s="4">
        <v>0</v>
      </c>
      <c r="N75" s="4">
        <v>0</v>
      </c>
      <c r="O75" s="4">
        <v>0</v>
      </c>
      <c r="P75" s="64">
        <f>$T$71*0.45</f>
        <v>158.51739130434783</v>
      </c>
      <c r="Q75" s="4">
        <v>0</v>
      </c>
      <c r="R75" s="4">
        <v>0</v>
      </c>
      <c r="S75" s="5">
        <f t="shared" ref="S75:S97" si="13">SUM(C75:R75)</f>
        <v>352.26086956521738</v>
      </c>
    </row>
    <row r="76" spans="1:21" s="9" customFormat="1" x14ac:dyDescent="0.25">
      <c r="A76" s="21" t="s">
        <v>17</v>
      </c>
      <c r="B76" s="10" t="s">
        <v>39</v>
      </c>
      <c r="C76" s="31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32">
        <v>0</v>
      </c>
      <c r="J76" s="64">
        <f>$T$71</f>
        <v>352.26086956521738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5">
        <f t="shared" si="13"/>
        <v>352.26086956521738</v>
      </c>
    </row>
    <row r="77" spans="1:21" s="9" customFormat="1" x14ac:dyDescent="0.25">
      <c r="A77" s="21" t="s">
        <v>18</v>
      </c>
      <c r="B77" s="10" t="s">
        <v>40</v>
      </c>
      <c r="C77" s="31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32">
        <v>0</v>
      </c>
      <c r="J77" s="64">
        <f>$T$71</f>
        <v>352.26086956521738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5">
        <f t="shared" si="13"/>
        <v>352.26086956521738</v>
      </c>
    </row>
    <row r="78" spans="1:21" s="68" customFormat="1" x14ac:dyDescent="0.25">
      <c r="A78" s="81" t="s">
        <v>19</v>
      </c>
      <c r="B78" s="10" t="s">
        <v>188</v>
      </c>
      <c r="C78" s="31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32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66">
        <f>T71</f>
        <v>352.26086956521738</v>
      </c>
      <c r="P78" s="4">
        <v>0</v>
      </c>
      <c r="Q78" s="4">
        <v>0</v>
      </c>
      <c r="R78" s="4">
        <v>0</v>
      </c>
      <c r="S78" s="82">
        <f t="shared" si="13"/>
        <v>352.26086956521738</v>
      </c>
    </row>
    <row r="79" spans="1:21" s="9" customFormat="1" x14ac:dyDescent="0.25">
      <c r="A79" s="21" t="s">
        <v>20</v>
      </c>
      <c r="B79" s="10" t="s">
        <v>42</v>
      </c>
      <c r="C79" s="31">
        <v>0</v>
      </c>
      <c r="D79" s="14">
        <v>0</v>
      </c>
      <c r="E79" s="17">
        <v>0</v>
      </c>
      <c r="F79" s="14">
        <v>0</v>
      </c>
      <c r="G79" s="14">
        <v>0</v>
      </c>
      <c r="H79" s="14">
        <v>0</v>
      </c>
      <c r="I79" s="32">
        <v>0</v>
      </c>
      <c r="J79" s="4">
        <v>0</v>
      </c>
      <c r="K79" s="64">
        <f>$T$71*0.15</f>
        <v>52.839130434782604</v>
      </c>
      <c r="L79" s="4">
        <v>0</v>
      </c>
      <c r="M79" s="4">
        <v>0</v>
      </c>
      <c r="N79" s="4">
        <v>0</v>
      </c>
      <c r="O79" s="4">
        <v>0</v>
      </c>
      <c r="P79" s="64">
        <f>T71*0.85</f>
        <v>299.42173913043479</v>
      </c>
      <c r="Q79" s="4">
        <v>0</v>
      </c>
      <c r="R79" s="4">
        <v>0</v>
      </c>
      <c r="S79" s="5">
        <f t="shared" si="13"/>
        <v>352.26086956521738</v>
      </c>
    </row>
    <row r="80" spans="1:21" s="9" customFormat="1" x14ac:dyDescent="0.25">
      <c r="A80" s="21" t="s">
        <v>21</v>
      </c>
      <c r="B80" s="10" t="s">
        <v>43</v>
      </c>
      <c r="C80" s="31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32">
        <v>0</v>
      </c>
      <c r="J80" s="64">
        <f>$T$71</f>
        <v>352.26086956521738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5">
        <f t="shared" si="13"/>
        <v>352.26086956521738</v>
      </c>
    </row>
    <row r="81" spans="1:19" s="9" customFormat="1" x14ac:dyDescent="0.25">
      <c r="A81" s="21" t="s">
        <v>22</v>
      </c>
      <c r="B81" s="10" t="s">
        <v>44</v>
      </c>
      <c r="C81" s="31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32">
        <v>0</v>
      </c>
      <c r="J81" s="64">
        <f>T71</f>
        <v>352.26086956521738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5">
        <f t="shared" si="13"/>
        <v>352.26086956521738</v>
      </c>
    </row>
    <row r="82" spans="1:19" s="9" customFormat="1" x14ac:dyDescent="0.25">
      <c r="A82" s="21" t="s">
        <v>23</v>
      </c>
      <c r="B82" s="10" t="s">
        <v>45</v>
      </c>
      <c r="C82" s="31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67">
        <f>$T$71*0.7</f>
        <v>246.58260869565214</v>
      </c>
      <c r="J82" s="66">
        <f>$T$71*0.3</f>
        <v>105.67826086956521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5">
        <f t="shared" si="13"/>
        <v>352.26086956521738</v>
      </c>
    </row>
    <row r="83" spans="1:19" s="9" customFormat="1" x14ac:dyDescent="0.25">
      <c r="A83" s="21" t="s">
        <v>24</v>
      </c>
      <c r="B83" s="10" t="s">
        <v>46</v>
      </c>
      <c r="C83" s="31">
        <v>0</v>
      </c>
      <c r="D83" s="14">
        <v>0</v>
      </c>
      <c r="E83" s="14">
        <v>0</v>
      </c>
      <c r="F83" s="64">
        <f>$T$71</f>
        <v>352.26086956521738</v>
      </c>
      <c r="G83" s="14">
        <v>0</v>
      </c>
      <c r="H83" s="14">
        <v>0</v>
      </c>
      <c r="I83" s="32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5">
        <f t="shared" si="13"/>
        <v>352.26086956521738</v>
      </c>
    </row>
    <row r="84" spans="1:19" s="9" customFormat="1" x14ac:dyDescent="0.25">
      <c r="A84" s="21" t="s">
        <v>25</v>
      </c>
      <c r="B84" s="10" t="s">
        <v>47</v>
      </c>
      <c r="C84" s="31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32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64">
        <f>$T$71</f>
        <v>352.26086956521738</v>
      </c>
      <c r="Q84" s="4">
        <v>0</v>
      </c>
      <c r="R84" s="4">
        <v>0</v>
      </c>
      <c r="S84" s="5">
        <f t="shared" si="13"/>
        <v>352.26086956521738</v>
      </c>
    </row>
    <row r="85" spans="1:19" x14ac:dyDescent="0.25">
      <c r="A85" s="20" t="s">
        <v>26</v>
      </c>
      <c r="B85" s="10" t="s">
        <v>48</v>
      </c>
      <c r="C85" s="31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32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64">
        <f>$T$71</f>
        <v>352.26086956521738</v>
      </c>
      <c r="P85" s="93">
        <v>0</v>
      </c>
      <c r="Q85" s="4">
        <v>0</v>
      </c>
      <c r="R85" s="4">
        <v>0</v>
      </c>
      <c r="S85" s="5">
        <f t="shared" si="13"/>
        <v>352.26086956521738</v>
      </c>
    </row>
    <row r="86" spans="1:19" x14ac:dyDescent="0.25">
      <c r="A86" s="20" t="s">
        <v>27</v>
      </c>
      <c r="B86" s="3" t="s">
        <v>49</v>
      </c>
      <c r="C86" s="31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32">
        <v>0</v>
      </c>
      <c r="J86" s="64">
        <f>$T$71</f>
        <v>352.26086956521738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5">
        <f t="shared" si="13"/>
        <v>352.26086956521738</v>
      </c>
    </row>
    <row r="87" spans="1:19" x14ac:dyDescent="0.25">
      <c r="A87" s="20" t="s">
        <v>28</v>
      </c>
      <c r="B87" s="3" t="s">
        <v>50</v>
      </c>
      <c r="C87" s="31">
        <v>0</v>
      </c>
      <c r="D87" s="14">
        <v>0</v>
      </c>
      <c r="E87" s="17">
        <v>0</v>
      </c>
      <c r="F87" s="14">
        <v>0</v>
      </c>
      <c r="G87" s="14">
        <v>0</v>
      </c>
      <c r="H87" s="14">
        <v>0</v>
      </c>
      <c r="I87" s="32">
        <v>0</v>
      </c>
      <c r="J87" s="64">
        <f>$T$71*0.25</f>
        <v>88.065217391304344</v>
      </c>
      <c r="K87" s="4">
        <v>0</v>
      </c>
      <c r="L87" s="4">
        <v>0</v>
      </c>
      <c r="M87" s="4">
        <v>0</v>
      </c>
      <c r="N87" s="4">
        <v>0</v>
      </c>
      <c r="O87" s="66">
        <f>$T$71*0.2</f>
        <v>70.452173913043481</v>
      </c>
      <c r="P87" s="4">
        <v>0</v>
      </c>
      <c r="Q87" s="66">
        <f>$T$71*0.55</f>
        <v>193.74347826086958</v>
      </c>
      <c r="R87" s="4">
        <v>0</v>
      </c>
      <c r="S87" s="5">
        <f t="shared" si="13"/>
        <v>352.26086956521738</v>
      </c>
    </row>
    <row r="88" spans="1:19" s="9" customFormat="1" x14ac:dyDescent="0.25">
      <c r="A88" s="21" t="s">
        <v>29</v>
      </c>
      <c r="B88" s="10" t="s">
        <v>51</v>
      </c>
      <c r="C88" s="31">
        <v>0</v>
      </c>
      <c r="D88" s="14">
        <v>0</v>
      </c>
      <c r="E88" s="14">
        <v>0</v>
      </c>
      <c r="F88" s="14">
        <v>0</v>
      </c>
      <c r="G88" s="14">
        <v>0</v>
      </c>
      <c r="H88" s="14">
        <f>+T71*0.45</f>
        <v>158.51739130434783</v>
      </c>
      <c r="I88" s="32">
        <v>0</v>
      </c>
      <c r="J88" s="64">
        <f>$T$71*0.15</f>
        <v>52.839130434782604</v>
      </c>
      <c r="K88" s="4">
        <v>0</v>
      </c>
      <c r="L88" s="4">
        <v>0</v>
      </c>
      <c r="M88" s="4">
        <v>0</v>
      </c>
      <c r="N88" s="4">
        <v>0</v>
      </c>
      <c r="O88" s="64">
        <f>$T$71*0.1</f>
        <v>35.22608695652174</v>
      </c>
      <c r="P88" s="4">
        <f>+T71*0.3</f>
        <v>105.67826086956521</v>
      </c>
      <c r="Q88" s="4">
        <v>0</v>
      </c>
      <c r="R88" s="4">
        <v>0</v>
      </c>
      <c r="S88" s="5">
        <f t="shared" si="13"/>
        <v>352.26086956521738</v>
      </c>
    </row>
    <row r="89" spans="1:19" s="80" customFormat="1" x14ac:dyDescent="0.25">
      <c r="A89" s="74" t="s">
        <v>182</v>
      </c>
      <c r="B89" s="85" t="s">
        <v>183</v>
      </c>
      <c r="C89" s="75">
        <f>+T71*0.1</f>
        <v>35.22608695652174</v>
      </c>
      <c r="D89" s="76">
        <v>0</v>
      </c>
      <c r="E89" s="76">
        <f>+T71*0.1</f>
        <v>35.22608695652174</v>
      </c>
      <c r="F89" s="76">
        <f>+T71*0.1</f>
        <v>35.22608695652174</v>
      </c>
      <c r="G89" s="76">
        <f>+T71*0.1</f>
        <v>35.22608695652174</v>
      </c>
      <c r="H89" s="76">
        <v>0</v>
      </c>
      <c r="I89" s="77">
        <f>+T71*0.1</f>
        <v>35.22608695652174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83">
        <f>T71*0.5</f>
        <v>176.13043478260869</v>
      </c>
      <c r="P89" s="78">
        <v>0</v>
      </c>
      <c r="Q89" s="78">
        <v>0</v>
      </c>
      <c r="R89" s="78">
        <v>0</v>
      </c>
      <c r="S89" s="79">
        <f t="shared" si="13"/>
        <v>352.26086956521738</v>
      </c>
    </row>
    <row r="90" spans="1:19" x14ac:dyDescent="0.25">
      <c r="A90" s="20" t="s">
        <v>30</v>
      </c>
      <c r="B90" s="10" t="s">
        <v>52</v>
      </c>
      <c r="C90" s="31">
        <v>0</v>
      </c>
      <c r="D90" s="14">
        <v>0</v>
      </c>
      <c r="E90" s="14">
        <v>0</v>
      </c>
      <c r="F90" s="14">
        <v>0</v>
      </c>
      <c r="G90" s="64">
        <f>$T$71</f>
        <v>352.26086956521738</v>
      </c>
      <c r="H90" s="14">
        <v>0</v>
      </c>
      <c r="I90" s="32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5">
        <f t="shared" si="13"/>
        <v>352.26086956521738</v>
      </c>
    </row>
    <row r="91" spans="1:19" x14ac:dyDescent="0.25">
      <c r="A91" s="20" t="s">
        <v>31</v>
      </c>
      <c r="B91" s="10" t="s">
        <v>53</v>
      </c>
      <c r="C91" s="31">
        <v>0</v>
      </c>
      <c r="D91" s="14">
        <v>0</v>
      </c>
      <c r="E91" s="64">
        <f>$T$71</f>
        <v>352.26086956521738</v>
      </c>
      <c r="F91" s="14">
        <v>0</v>
      </c>
      <c r="G91" s="14">
        <v>0</v>
      </c>
      <c r="H91" s="14">
        <v>0</v>
      </c>
      <c r="I91" s="32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13">
        <v>0</v>
      </c>
      <c r="Q91" s="4">
        <v>0</v>
      </c>
      <c r="R91" s="4">
        <v>0</v>
      </c>
      <c r="S91" s="5">
        <f t="shared" si="13"/>
        <v>352.26086956521738</v>
      </c>
    </row>
    <row r="92" spans="1:19" s="9" customFormat="1" x14ac:dyDescent="0.25">
      <c r="A92" s="21" t="s">
        <v>32</v>
      </c>
      <c r="B92" s="10" t="s">
        <v>54</v>
      </c>
      <c r="C92" s="31">
        <v>0</v>
      </c>
      <c r="D92" s="14">
        <v>0</v>
      </c>
      <c r="E92" s="64">
        <f>$T$71*0.4</f>
        <v>140.90434782608696</v>
      </c>
      <c r="F92" s="14">
        <v>0</v>
      </c>
      <c r="G92" s="14">
        <v>0</v>
      </c>
      <c r="H92" s="14">
        <v>0</v>
      </c>
      <c r="I92" s="32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66">
        <f>$T$71*0.5</f>
        <v>176.13043478260869</v>
      </c>
      <c r="Q92" s="4">
        <v>0</v>
      </c>
      <c r="R92" s="4">
        <v>0</v>
      </c>
      <c r="S92" s="5">
        <f t="shared" si="13"/>
        <v>317.03478260869565</v>
      </c>
    </row>
    <row r="93" spans="1:19" s="9" customFormat="1" x14ac:dyDescent="0.25">
      <c r="A93" s="21" t="s">
        <v>33</v>
      </c>
      <c r="B93" s="10" t="s">
        <v>55</v>
      </c>
      <c r="C93" s="31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32">
        <v>0</v>
      </c>
      <c r="J93" s="4">
        <v>0</v>
      </c>
      <c r="K93" s="4">
        <f>+T71*0.2</f>
        <v>70.452173913043481</v>
      </c>
      <c r="L93" s="4">
        <v>0</v>
      </c>
      <c r="M93" s="4">
        <v>0</v>
      </c>
      <c r="N93" s="4">
        <v>0</v>
      </c>
      <c r="O93" s="4">
        <v>0</v>
      </c>
      <c r="P93" s="64">
        <f>$T$71*0.8</f>
        <v>281.80869565217392</v>
      </c>
      <c r="Q93" s="4">
        <v>0</v>
      </c>
      <c r="R93" s="4">
        <v>0</v>
      </c>
      <c r="S93" s="5">
        <f t="shared" si="13"/>
        <v>352.26086956521738</v>
      </c>
    </row>
    <row r="94" spans="1:19" s="9" customFormat="1" x14ac:dyDescent="0.25">
      <c r="A94" s="21" t="s">
        <v>34</v>
      </c>
      <c r="B94" s="10" t="s">
        <v>68</v>
      </c>
      <c r="C94" s="43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44">
        <v>0</v>
      </c>
      <c r="J94" s="4">
        <v>0</v>
      </c>
      <c r="K94" s="4">
        <v>0</v>
      </c>
      <c r="L94" s="4">
        <v>0</v>
      </c>
      <c r="M94" s="4">
        <v>0</v>
      </c>
      <c r="N94" s="64">
        <f>$T$71</f>
        <v>352.26086956521738</v>
      </c>
      <c r="O94" s="4">
        <v>0</v>
      </c>
      <c r="P94" s="4">
        <v>0</v>
      </c>
      <c r="Q94" s="4">
        <v>0</v>
      </c>
      <c r="R94" s="4">
        <v>0</v>
      </c>
      <c r="S94" s="5">
        <f t="shared" si="13"/>
        <v>352.26086956521738</v>
      </c>
    </row>
    <row r="95" spans="1:19" s="9" customFormat="1" x14ac:dyDescent="0.25">
      <c r="A95" s="21" t="s">
        <v>35</v>
      </c>
      <c r="B95" s="10" t="s">
        <v>56</v>
      </c>
      <c r="C95" s="31">
        <f>+T71</f>
        <v>352.26086956521738</v>
      </c>
      <c r="D95" s="14">
        <v>0</v>
      </c>
      <c r="E95" s="14">
        <v>0</v>
      </c>
      <c r="F95" s="14">
        <v>0</v>
      </c>
      <c r="G95" s="14">
        <v>0</v>
      </c>
      <c r="H95" s="100">
        <v>0</v>
      </c>
      <c r="I95" s="32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5">
        <f t="shared" si="13"/>
        <v>352.26086956521738</v>
      </c>
    </row>
    <row r="96" spans="1:19" s="9" customFormat="1" x14ac:dyDescent="0.25">
      <c r="A96" s="21" t="s">
        <v>36</v>
      </c>
      <c r="B96" s="10" t="s">
        <v>57</v>
      </c>
      <c r="C96" s="31">
        <v>0</v>
      </c>
      <c r="D96" s="14">
        <v>0</v>
      </c>
      <c r="E96" s="14">
        <v>0</v>
      </c>
      <c r="F96" s="14">
        <v>0</v>
      </c>
      <c r="G96" s="64">
        <f>$T$71</f>
        <v>352.26086956521738</v>
      </c>
      <c r="H96" s="14">
        <v>0</v>
      </c>
      <c r="I96" s="32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5">
        <f t="shared" si="13"/>
        <v>352.26086956521738</v>
      </c>
    </row>
    <row r="97" spans="1:21" s="9" customFormat="1" x14ac:dyDescent="0.25">
      <c r="A97" s="21" t="s">
        <v>37</v>
      </c>
      <c r="B97" s="10" t="s">
        <v>58</v>
      </c>
      <c r="C97" s="31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32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f>+T71*0.15</f>
        <v>52.839130434782604</v>
      </c>
      <c r="Q97" s="64">
        <f>$T$71*0.85</f>
        <v>299.42173913043479</v>
      </c>
      <c r="R97" s="4">
        <v>0</v>
      </c>
      <c r="S97" s="5">
        <f t="shared" si="13"/>
        <v>352.26086956521738</v>
      </c>
    </row>
    <row r="98" spans="1:21" x14ac:dyDescent="0.25">
      <c r="B98" s="24" t="s">
        <v>1</v>
      </c>
      <c r="C98" s="38">
        <f t="shared" ref="C98:S98" si="14">SUM(C75:C97)</f>
        <v>422.71304347826083</v>
      </c>
      <c r="D98" s="5">
        <f t="shared" si="14"/>
        <v>0</v>
      </c>
      <c r="E98" s="5">
        <f t="shared" si="14"/>
        <v>563.61739130434785</v>
      </c>
      <c r="F98" s="5">
        <f t="shared" si="14"/>
        <v>422.71304347826083</v>
      </c>
      <c r="G98" s="5">
        <f t="shared" si="14"/>
        <v>792.58695652173913</v>
      </c>
      <c r="H98" s="5">
        <f t="shared" si="14"/>
        <v>158.51739130434783</v>
      </c>
      <c r="I98" s="39">
        <f t="shared" si="14"/>
        <v>317.03478260869559</v>
      </c>
      <c r="J98" s="5">
        <f t="shared" si="14"/>
        <v>2007.8869565217392</v>
      </c>
      <c r="K98" s="5">
        <f t="shared" si="14"/>
        <v>123.29130434782608</v>
      </c>
      <c r="L98" s="5">
        <f t="shared" si="14"/>
        <v>0</v>
      </c>
      <c r="M98" s="5">
        <f t="shared" si="14"/>
        <v>0</v>
      </c>
      <c r="N98" s="5">
        <f t="shared" si="14"/>
        <v>352.26086956521738</v>
      </c>
      <c r="O98" s="5">
        <f t="shared" si="14"/>
        <v>986.33043478260856</v>
      </c>
      <c r="P98" s="5">
        <f t="shared" si="14"/>
        <v>1426.6565217391305</v>
      </c>
      <c r="Q98" s="5">
        <f t="shared" si="14"/>
        <v>493.1652173913044</v>
      </c>
      <c r="R98" s="5">
        <f t="shared" si="14"/>
        <v>0</v>
      </c>
      <c r="S98" s="5">
        <f t="shared" si="14"/>
        <v>8066.7739130434747</v>
      </c>
    </row>
    <row r="99" spans="1:21" x14ac:dyDescent="0.25">
      <c r="C99" s="40"/>
      <c r="D99" s="41"/>
      <c r="E99" s="41"/>
      <c r="F99" s="41"/>
      <c r="G99" s="41"/>
      <c r="H99" s="41"/>
      <c r="I99" s="42"/>
      <c r="J99" s="9"/>
      <c r="K99" s="9"/>
      <c r="Q99" s="9"/>
      <c r="R99" s="9"/>
    </row>
    <row r="100" spans="1:21" ht="15.75" thickBot="1" x14ac:dyDescent="0.3">
      <c r="B100" s="54" t="s">
        <v>2</v>
      </c>
      <c r="C100" s="55">
        <f t="shared" ref="C100:S100" si="15">C73-C98</f>
        <v>0</v>
      </c>
      <c r="D100" s="56">
        <f t="shared" si="15"/>
        <v>0</v>
      </c>
      <c r="E100" s="56">
        <f t="shared" si="15"/>
        <v>0</v>
      </c>
      <c r="F100" s="56">
        <f t="shared" si="15"/>
        <v>0</v>
      </c>
      <c r="G100" s="56">
        <f t="shared" si="15"/>
        <v>0</v>
      </c>
      <c r="H100" s="56">
        <f t="shared" si="15"/>
        <v>0</v>
      </c>
      <c r="I100" s="57">
        <f t="shared" si="15"/>
        <v>0</v>
      </c>
      <c r="J100" s="58">
        <f t="shared" si="15"/>
        <v>0</v>
      </c>
      <c r="K100" s="58">
        <f t="shared" si="15"/>
        <v>0</v>
      </c>
      <c r="L100" s="58">
        <f t="shared" si="15"/>
        <v>0</v>
      </c>
      <c r="M100" s="58">
        <f t="shared" si="15"/>
        <v>0</v>
      </c>
      <c r="N100" s="58">
        <f t="shared" si="15"/>
        <v>0</v>
      </c>
      <c r="O100" s="58">
        <f t="shared" si="15"/>
        <v>0</v>
      </c>
      <c r="P100" s="58">
        <f t="shared" si="15"/>
        <v>0</v>
      </c>
      <c r="Q100" s="58">
        <f t="shared" si="15"/>
        <v>0</v>
      </c>
      <c r="R100" s="58">
        <f t="shared" si="15"/>
        <v>0</v>
      </c>
      <c r="S100" s="58">
        <f t="shared" si="15"/>
        <v>0</v>
      </c>
      <c r="T100" s="59" t="s">
        <v>71</v>
      </c>
    </row>
    <row r="101" spans="1:21" ht="15.75" thickTop="1" x14ac:dyDescent="0.25"/>
    <row r="102" spans="1:21" ht="15.75" thickBot="1" x14ac:dyDescent="0.3"/>
    <row r="103" spans="1:21" s="2" customFormat="1" ht="45" customHeight="1" thickTop="1" x14ac:dyDescent="0.2">
      <c r="A103" s="19"/>
      <c r="C103" s="25">
        <v>2501</v>
      </c>
      <c r="D103" s="26">
        <v>2501</v>
      </c>
      <c r="E103" s="26">
        <v>2501</v>
      </c>
      <c r="F103" s="26">
        <v>2501</v>
      </c>
      <c r="G103" s="26">
        <v>2501</v>
      </c>
      <c r="H103" s="26">
        <v>2501</v>
      </c>
      <c r="I103" s="27">
        <v>2501</v>
      </c>
      <c r="J103" s="15">
        <v>3481</v>
      </c>
      <c r="K103" s="15">
        <v>3482</v>
      </c>
      <c r="L103" s="15">
        <v>3483</v>
      </c>
      <c r="M103" s="15">
        <v>3484</v>
      </c>
      <c r="N103" s="15">
        <v>3485</v>
      </c>
      <c r="O103" s="11">
        <v>3502</v>
      </c>
      <c r="P103" s="11">
        <v>3505</v>
      </c>
      <c r="Q103" s="15">
        <v>3546</v>
      </c>
      <c r="R103" s="15">
        <v>3590</v>
      </c>
      <c r="S103" s="15"/>
    </row>
    <row r="104" spans="1:21" ht="70.5" customHeight="1" x14ac:dyDescent="0.25">
      <c r="A104" s="22" t="s">
        <v>12</v>
      </c>
      <c r="B104" s="23" t="s">
        <v>13</v>
      </c>
      <c r="C104" s="28" t="s">
        <v>59</v>
      </c>
      <c r="D104" s="29" t="s">
        <v>60</v>
      </c>
      <c r="E104" s="29" t="s">
        <v>61</v>
      </c>
      <c r="F104" s="29" t="s">
        <v>62</v>
      </c>
      <c r="G104" s="29" t="s">
        <v>63</v>
      </c>
      <c r="H104" s="29" t="s">
        <v>64</v>
      </c>
      <c r="I104" s="30" t="s">
        <v>65</v>
      </c>
      <c r="J104" s="16" t="s">
        <v>3</v>
      </c>
      <c r="K104" s="16" t="s">
        <v>4</v>
      </c>
      <c r="L104" s="16" t="s">
        <v>5</v>
      </c>
      <c r="M104" s="16" t="s">
        <v>6</v>
      </c>
      <c r="N104" s="16" t="s">
        <v>7</v>
      </c>
      <c r="O104" s="12" t="s">
        <v>8</v>
      </c>
      <c r="P104" s="12" t="s">
        <v>9</v>
      </c>
      <c r="Q104" s="16" t="s">
        <v>67</v>
      </c>
      <c r="R104" s="16" t="s">
        <v>10</v>
      </c>
      <c r="S104" s="15" t="s">
        <v>75</v>
      </c>
      <c r="U104" s="16" t="s">
        <v>186</v>
      </c>
    </row>
    <row r="105" spans="1:21" s="48" customFormat="1" ht="62.25" customHeight="1" x14ac:dyDescent="0.25">
      <c r="A105" s="49" t="s">
        <v>74</v>
      </c>
      <c r="B105" s="60" t="s">
        <v>175</v>
      </c>
      <c r="C105" s="51">
        <f>C132</f>
        <v>285.07826086956521</v>
      </c>
      <c r="D105" s="52">
        <f t="shared" ref="D105:R105" si="16">D132</f>
        <v>0</v>
      </c>
      <c r="E105" s="52">
        <f t="shared" si="16"/>
        <v>380.10434782608695</v>
      </c>
      <c r="F105" s="52">
        <f t="shared" si="16"/>
        <v>285.07826086956521</v>
      </c>
      <c r="G105" s="52">
        <f t="shared" si="16"/>
        <v>534.52173913043475</v>
      </c>
      <c r="H105" s="52">
        <f t="shared" si="16"/>
        <v>106.90434782608696</v>
      </c>
      <c r="I105" s="53">
        <f t="shared" si="16"/>
        <v>213.80869565217392</v>
      </c>
      <c r="J105" s="46">
        <f t="shared" si="16"/>
        <v>1354.1217391304347</v>
      </c>
      <c r="K105" s="46">
        <f t="shared" si="16"/>
        <v>83.147826086956513</v>
      </c>
      <c r="L105" s="46">
        <f t="shared" si="16"/>
        <v>0</v>
      </c>
      <c r="M105" s="46">
        <f t="shared" si="16"/>
        <v>0</v>
      </c>
      <c r="N105" s="46">
        <f t="shared" si="16"/>
        <v>237.56521739130434</v>
      </c>
      <c r="O105" s="46">
        <f t="shared" si="16"/>
        <v>665.18260869565211</v>
      </c>
      <c r="P105" s="46">
        <f t="shared" si="16"/>
        <v>985.89565217391305</v>
      </c>
      <c r="Q105" s="46">
        <f t="shared" si="16"/>
        <v>332.59130434782611</v>
      </c>
      <c r="R105" s="46">
        <f t="shared" si="16"/>
        <v>0</v>
      </c>
      <c r="S105" s="47">
        <f>SUM(C105:R105)</f>
        <v>5463.9999999999991</v>
      </c>
      <c r="T105" s="69">
        <f>U105/23</f>
        <v>237.56521739130434</v>
      </c>
      <c r="U105" s="48">
        <f>5464</f>
        <v>5464</v>
      </c>
    </row>
    <row r="106" spans="1:21" x14ac:dyDescent="0.25">
      <c r="B106" s="10"/>
      <c r="C106" s="31"/>
      <c r="D106" s="14"/>
      <c r="E106" s="14"/>
      <c r="F106" s="14"/>
      <c r="G106" s="14"/>
      <c r="H106" s="14"/>
      <c r="I106" s="32"/>
      <c r="J106" s="4"/>
      <c r="K106" s="4"/>
      <c r="L106" s="4"/>
      <c r="M106" s="4"/>
      <c r="N106" s="4"/>
      <c r="O106" s="4"/>
      <c r="P106" s="4"/>
      <c r="Q106" s="4"/>
      <c r="R106" s="4"/>
      <c r="S106" s="5">
        <f>SUM(C106:R106)</f>
        <v>0</v>
      </c>
    </row>
    <row r="107" spans="1:21" x14ac:dyDescent="0.25">
      <c r="B107" s="24" t="s">
        <v>1</v>
      </c>
      <c r="C107" s="33">
        <f t="shared" ref="C107:S107" si="17">SUM(C105:C106)</f>
        <v>285.07826086956521</v>
      </c>
      <c r="D107" s="6">
        <f t="shared" si="17"/>
        <v>0</v>
      </c>
      <c r="E107" s="6">
        <f t="shared" si="17"/>
        <v>380.10434782608695</v>
      </c>
      <c r="F107" s="6">
        <f t="shared" si="17"/>
        <v>285.07826086956521</v>
      </c>
      <c r="G107" s="6">
        <f t="shared" si="17"/>
        <v>534.52173913043475</v>
      </c>
      <c r="H107" s="6">
        <f t="shared" si="17"/>
        <v>106.90434782608696</v>
      </c>
      <c r="I107" s="34">
        <f t="shared" si="17"/>
        <v>213.80869565217392</v>
      </c>
      <c r="J107" s="6">
        <f t="shared" si="17"/>
        <v>1354.1217391304347</v>
      </c>
      <c r="K107" s="6">
        <f t="shared" si="17"/>
        <v>83.147826086956513</v>
      </c>
      <c r="L107" s="6">
        <f t="shared" si="17"/>
        <v>0</v>
      </c>
      <c r="M107" s="6">
        <f t="shared" si="17"/>
        <v>0</v>
      </c>
      <c r="N107" s="6">
        <f t="shared" si="17"/>
        <v>237.56521739130434</v>
      </c>
      <c r="O107" s="6">
        <f t="shared" si="17"/>
        <v>665.18260869565211</v>
      </c>
      <c r="P107" s="6">
        <f t="shared" si="17"/>
        <v>985.89565217391305</v>
      </c>
      <c r="Q107" s="6">
        <f t="shared" si="17"/>
        <v>332.59130434782611</v>
      </c>
      <c r="R107" s="6">
        <f t="shared" si="17"/>
        <v>0</v>
      </c>
      <c r="S107" s="5">
        <f t="shared" si="17"/>
        <v>5463.9999999999991</v>
      </c>
    </row>
    <row r="108" spans="1:21" x14ac:dyDescent="0.25">
      <c r="C108" s="35"/>
      <c r="D108" s="36"/>
      <c r="E108" s="36"/>
      <c r="F108" s="36"/>
      <c r="G108" s="36"/>
      <c r="H108" s="36"/>
      <c r="I108" s="37"/>
      <c r="J108" s="7"/>
      <c r="K108" s="7"/>
      <c r="L108" s="7"/>
      <c r="M108" s="7"/>
      <c r="N108" s="7"/>
      <c r="Q108" s="7"/>
      <c r="R108" s="7"/>
      <c r="S108" s="5"/>
    </row>
    <row r="109" spans="1:21" s="9" customFormat="1" x14ac:dyDescent="0.25">
      <c r="A109" s="21" t="s">
        <v>16</v>
      </c>
      <c r="B109" s="8" t="s">
        <v>38</v>
      </c>
      <c r="C109" s="31">
        <f>+T105*0.1</f>
        <v>23.756521739130434</v>
      </c>
      <c r="D109" s="14">
        <v>0</v>
      </c>
      <c r="E109" s="17">
        <f>+T105*0.1</f>
        <v>23.756521739130434</v>
      </c>
      <c r="F109" s="14">
        <f>+T105*0.1</f>
        <v>23.756521739130434</v>
      </c>
      <c r="G109" s="14">
        <f>+T105*0.15</f>
        <v>35.634782608695652</v>
      </c>
      <c r="H109" s="14">
        <v>0</v>
      </c>
      <c r="I109" s="32">
        <f>+T105*0.1</f>
        <v>23.756521739130434</v>
      </c>
      <c r="J109" s="4">
        <v>0</v>
      </c>
      <c r="K109" s="100">
        <v>0</v>
      </c>
      <c r="L109" s="4">
        <v>0</v>
      </c>
      <c r="M109" s="4">
        <v>0</v>
      </c>
      <c r="N109" s="4">
        <v>0</v>
      </c>
      <c r="O109" s="4">
        <v>0</v>
      </c>
      <c r="P109" s="64">
        <f>$T$105*0.45</f>
        <v>106.90434782608696</v>
      </c>
      <c r="Q109" s="4">
        <v>0</v>
      </c>
      <c r="R109" s="4">
        <v>0</v>
      </c>
      <c r="S109" s="5">
        <f t="shared" ref="S109:S131" si="18">SUM(C109:R109)</f>
        <v>237.56521739130437</v>
      </c>
    </row>
    <row r="110" spans="1:21" s="9" customFormat="1" x14ac:dyDescent="0.25">
      <c r="A110" s="21" t="s">
        <v>17</v>
      </c>
      <c r="B110" s="10" t="s">
        <v>39</v>
      </c>
      <c r="C110" s="31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32">
        <v>0</v>
      </c>
      <c r="J110" s="66">
        <f>$T$105</f>
        <v>237.56521739130434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5">
        <f t="shared" si="18"/>
        <v>237.56521739130434</v>
      </c>
    </row>
    <row r="111" spans="1:21" s="9" customFormat="1" x14ac:dyDescent="0.25">
      <c r="A111" s="21" t="s">
        <v>18</v>
      </c>
      <c r="B111" s="10" t="s">
        <v>40</v>
      </c>
      <c r="C111" s="31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32">
        <v>0</v>
      </c>
      <c r="J111" s="66">
        <f>$T$105</f>
        <v>237.56521739130434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5">
        <f t="shared" si="18"/>
        <v>237.56521739130434</v>
      </c>
    </row>
    <row r="112" spans="1:21" s="68" customFormat="1" x14ac:dyDescent="0.25">
      <c r="A112" s="81" t="s">
        <v>19</v>
      </c>
      <c r="B112" s="10" t="s">
        <v>177</v>
      </c>
      <c r="C112" s="31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32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f>T105</f>
        <v>237.56521739130434</v>
      </c>
      <c r="P112" s="4">
        <v>0</v>
      </c>
      <c r="Q112" s="4">
        <v>0</v>
      </c>
      <c r="R112" s="4">
        <v>0</v>
      </c>
      <c r="S112" s="82">
        <f t="shared" si="18"/>
        <v>237.56521739130434</v>
      </c>
    </row>
    <row r="113" spans="1:19" s="9" customFormat="1" x14ac:dyDescent="0.25">
      <c r="A113" s="21" t="s">
        <v>20</v>
      </c>
      <c r="B113" s="10" t="s">
        <v>42</v>
      </c>
      <c r="C113" s="31">
        <v>0</v>
      </c>
      <c r="D113" s="14">
        <v>0</v>
      </c>
      <c r="E113" s="17">
        <v>0</v>
      </c>
      <c r="F113" s="14">
        <v>0</v>
      </c>
      <c r="G113" s="14">
        <v>0</v>
      </c>
      <c r="H113" s="14">
        <v>0</v>
      </c>
      <c r="I113" s="32">
        <v>0</v>
      </c>
      <c r="J113" s="4">
        <v>0</v>
      </c>
      <c r="K113" s="64">
        <f>$T$105*0.15</f>
        <v>35.634782608695652</v>
      </c>
      <c r="L113" s="4">
        <v>0</v>
      </c>
      <c r="M113" s="4">
        <v>0</v>
      </c>
      <c r="N113" s="4">
        <v>0</v>
      </c>
      <c r="O113" s="4">
        <v>0</v>
      </c>
      <c r="P113" s="66">
        <f>$T$105*0.85</f>
        <v>201.9304347826087</v>
      </c>
      <c r="Q113" s="4">
        <v>0</v>
      </c>
      <c r="R113" s="4">
        <v>0</v>
      </c>
      <c r="S113" s="5">
        <f t="shared" si="18"/>
        <v>237.56521739130434</v>
      </c>
    </row>
    <row r="114" spans="1:19" s="9" customFormat="1" x14ac:dyDescent="0.25">
      <c r="A114" s="21" t="s">
        <v>21</v>
      </c>
      <c r="B114" s="10" t="s">
        <v>43</v>
      </c>
      <c r="C114" s="31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32">
        <v>0</v>
      </c>
      <c r="J114" s="66">
        <f>$T$105</f>
        <v>237.56521739130434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5">
        <f t="shared" si="18"/>
        <v>237.56521739130434</v>
      </c>
    </row>
    <row r="115" spans="1:19" s="9" customFormat="1" x14ac:dyDescent="0.25">
      <c r="A115" s="21" t="s">
        <v>22</v>
      </c>
      <c r="B115" s="10" t="s">
        <v>44</v>
      </c>
      <c r="C115" s="31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32">
        <v>0</v>
      </c>
      <c r="J115" s="66">
        <f>$T$105</f>
        <v>237.56521739130434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5">
        <f t="shared" si="18"/>
        <v>237.56521739130434</v>
      </c>
    </row>
    <row r="116" spans="1:19" s="9" customFormat="1" x14ac:dyDescent="0.25">
      <c r="A116" s="21" t="s">
        <v>23</v>
      </c>
      <c r="B116" s="10" t="s">
        <v>45</v>
      </c>
      <c r="C116" s="31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67">
        <f>$T$105*0.7</f>
        <v>166.29565217391303</v>
      </c>
      <c r="J116" s="64">
        <f>$T$105*0.3</f>
        <v>71.269565217391303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5">
        <f t="shared" si="18"/>
        <v>237.56521739130432</v>
      </c>
    </row>
    <row r="117" spans="1:19" s="9" customFormat="1" x14ac:dyDescent="0.25">
      <c r="A117" s="21" t="s">
        <v>24</v>
      </c>
      <c r="B117" s="10" t="s">
        <v>46</v>
      </c>
      <c r="C117" s="31">
        <v>0</v>
      </c>
      <c r="D117" s="14">
        <v>0</v>
      </c>
      <c r="E117" s="14">
        <v>0</v>
      </c>
      <c r="F117" s="64">
        <f>$T$105</f>
        <v>237.56521739130434</v>
      </c>
      <c r="G117" s="14">
        <v>0</v>
      </c>
      <c r="H117" s="14">
        <v>0</v>
      </c>
      <c r="I117" s="32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5">
        <f t="shared" si="18"/>
        <v>237.56521739130434</v>
      </c>
    </row>
    <row r="118" spans="1:19" s="9" customFormat="1" x14ac:dyDescent="0.25">
      <c r="A118" s="21" t="s">
        <v>25</v>
      </c>
      <c r="B118" s="10" t="s">
        <v>47</v>
      </c>
      <c r="C118" s="31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32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66">
        <f>$T$105</f>
        <v>237.56521739130434</v>
      </c>
      <c r="Q118" s="4">
        <v>0</v>
      </c>
      <c r="R118" s="4">
        <v>0</v>
      </c>
      <c r="S118" s="5">
        <f t="shared" si="18"/>
        <v>237.56521739130434</v>
      </c>
    </row>
    <row r="119" spans="1:19" x14ac:dyDescent="0.25">
      <c r="A119" s="20" t="s">
        <v>26</v>
      </c>
      <c r="B119" s="10" t="s">
        <v>48</v>
      </c>
      <c r="C119" s="31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32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66">
        <f>$T$105</f>
        <v>237.56521739130434</v>
      </c>
      <c r="P119" s="93">
        <v>0</v>
      </c>
      <c r="Q119" s="4">
        <v>0</v>
      </c>
      <c r="R119" s="4">
        <v>0</v>
      </c>
      <c r="S119" s="5">
        <f t="shared" si="18"/>
        <v>237.56521739130434</v>
      </c>
    </row>
    <row r="120" spans="1:19" ht="14.25" customHeight="1" x14ac:dyDescent="0.25">
      <c r="A120" s="20" t="s">
        <v>27</v>
      </c>
      <c r="B120" s="3" t="s">
        <v>49</v>
      </c>
      <c r="C120" s="31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32">
        <v>0</v>
      </c>
      <c r="J120" s="66">
        <f>$T$105</f>
        <v>237.56521739130434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5">
        <f t="shared" si="18"/>
        <v>237.56521739130434</v>
      </c>
    </row>
    <row r="121" spans="1:19" x14ac:dyDescent="0.25">
      <c r="A121" s="20" t="s">
        <v>28</v>
      </c>
      <c r="B121" s="3" t="s">
        <v>50</v>
      </c>
      <c r="C121" s="31">
        <v>0</v>
      </c>
      <c r="D121" s="14">
        <v>0</v>
      </c>
      <c r="E121" s="17">
        <v>0</v>
      </c>
      <c r="F121" s="14">
        <v>0</v>
      </c>
      <c r="G121" s="14">
        <v>0</v>
      </c>
      <c r="H121" s="14">
        <v>0</v>
      </c>
      <c r="I121" s="32">
        <v>0</v>
      </c>
      <c r="J121" s="64">
        <f>$T$105*0.25</f>
        <v>59.391304347826086</v>
      </c>
      <c r="K121" s="4">
        <v>0</v>
      </c>
      <c r="L121" s="4">
        <v>0</v>
      </c>
      <c r="M121" s="4">
        <v>0</v>
      </c>
      <c r="N121" s="4">
        <v>0</v>
      </c>
      <c r="O121" s="64">
        <f>$T$105*0.2</f>
        <v>47.513043478260869</v>
      </c>
      <c r="P121" s="4">
        <v>0</v>
      </c>
      <c r="Q121" s="64">
        <f>$T$105*0.55</f>
        <v>130.66086956521741</v>
      </c>
      <c r="R121" s="4">
        <v>0</v>
      </c>
      <c r="S121" s="5">
        <f t="shared" si="18"/>
        <v>237.56521739130437</v>
      </c>
    </row>
    <row r="122" spans="1:19" s="9" customFormat="1" x14ac:dyDescent="0.25">
      <c r="A122" s="21" t="s">
        <v>29</v>
      </c>
      <c r="B122" s="10" t="s">
        <v>51</v>
      </c>
      <c r="C122" s="31">
        <v>0</v>
      </c>
      <c r="D122" s="14">
        <v>0</v>
      </c>
      <c r="E122" s="14">
        <v>0</v>
      </c>
      <c r="F122" s="14">
        <v>0</v>
      </c>
      <c r="G122" s="17"/>
      <c r="H122" s="14">
        <f>+T105*0.45</f>
        <v>106.90434782608696</v>
      </c>
      <c r="I122" s="32">
        <v>0</v>
      </c>
      <c r="J122" s="64">
        <f>$T$105*0.15</f>
        <v>35.634782608695652</v>
      </c>
      <c r="K122" s="4">
        <v>0</v>
      </c>
      <c r="L122" s="4">
        <v>0</v>
      </c>
      <c r="M122" s="4">
        <v>0</v>
      </c>
      <c r="N122" s="4">
        <v>0</v>
      </c>
      <c r="O122" s="64">
        <f>$T$105*0.1</f>
        <v>23.756521739130434</v>
      </c>
      <c r="P122" s="64">
        <f>$T$105*0.3</f>
        <v>71.269565217391303</v>
      </c>
      <c r="Q122" s="4">
        <v>0</v>
      </c>
      <c r="R122" s="4">
        <v>0</v>
      </c>
      <c r="S122" s="5">
        <f t="shared" si="18"/>
        <v>237.56521739130432</v>
      </c>
    </row>
    <row r="123" spans="1:19" s="80" customFormat="1" x14ac:dyDescent="0.25">
      <c r="A123" s="74" t="s">
        <v>182</v>
      </c>
      <c r="B123" s="85" t="s">
        <v>183</v>
      </c>
      <c r="C123" s="75">
        <f>+T105*0.1</f>
        <v>23.756521739130434</v>
      </c>
      <c r="D123" s="76">
        <v>0</v>
      </c>
      <c r="E123" s="76">
        <f>+T105*0.1</f>
        <v>23.756521739130434</v>
      </c>
      <c r="F123" s="76">
        <f>+T105*0.1</f>
        <v>23.756521739130434</v>
      </c>
      <c r="G123" s="76">
        <f>+T105*0.1</f>
        <v>23.756521739130434</v>
      </c>
      <c r="H123" s="76">
        <v>0</v>
      </c>
      <c r="I123" s="77">
        <f>+T105*0.1</f>
        <v>23.756521739130434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83">
        <f>$T$105*0.5</f>
        <v>118.78260869565217</v>
      </c>
      <c r="P123" s="78">
        <v>0</v>
      </c>
      <c r="Q123" s="78">
        <v>0</v>
      </c>
      <c r="R123" s="78">
        <v>0</v>
      </c>
      <c r="S123" s="79">
        <f t="shared" si="18"/>
        <v>237.56521739130434</v>
      </c>
    </row>
    <row r="124" spans="1:19" x14ac:dyDescent="0.25">
      <c r="A124" s="20" t="s">
        <v>30</v>
      </c>
      <c r="B124" s="10" t="s">
        <v>52</v>
      </c>
      <c r="C124" s="31">
        <v>0</v>
      </c>
      <c r="D124" s="14">
        <v>0</v>
      </c>
      <c r="E124" s="14">
        <v>0</v>
      </c>
      <c r="F124" s="14">
        <v>0</v>
      </c>
      <c r="G124" s="64">
        <f>$T$105</f>
        <v>237.56521739130434</v>
      </c>
      <c r="H124" s="14">
        <v>0</v>
      </c>
      <c r="I124" s="32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5">
        <f t="shared" si="18"/>
        <v>237.56521739130434</v>
      </c>
    </row>
    <row r="125" spans="1:19" x14ac:dyDescent="0.25">
      <c r="A125" s="20" t="s">
        <v>31</v>
      </c>
      <c r="B125" s="10" t="s">
        <v>53</v>
      </c>
      <c r="C125" s="31">
        <v>0</v>
      </c>
      <c r="D125" s="14">
        <v>0</v>
      </c>
      <c r="E125" s="64">
        <f>$T$105</f>
        <v>237.56521739130434</v>
      </c>
      <c r="F125" s="14">
        <v>0</v>
      </c>
      <c r="G125" s="14">
        <v>0</v>
      </c>
      <c r="H125" s="14">
        <v>0</v>
      </c>
      <c r="I125" s="32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98">
        <v>0</v>
      </c>
      <c r="Q125" s="4">
        <v>0</v>
      </c>
      <c r="R125" s="4">
        <v>0</v>
      </c>
      <c r="S125" s="5">
        <f t="shared" si="18"/>
        <v>237.56521739130434</v>
      </c>
    </row>
    <row r="126" spans="1:19" s="9" customFormat="1" x14ac:dyDescent="0.25">
      <c r="A126" s="21" t="s">
        <v>32</v>
      </c>
      <c r="B126" s="10" t="s">
        <v>54</v>
      </c>
      <c r="C126" s="31">
        <v>0</v>
      </c>
      <c r="D126" s="14">
        <v>0</v>
      </c>
      <c r="E126" s="64">
        <f>$T$105*0.4</f>
        <v>95.026086956521738</v>
      </c>
      <c r="F126" s="14">
        <v>0</v>
      </c>
      <c r="G126" s="14">
        <v>0</v>
      </c>
      <c r="H126" s="14">
        <v>0</v>
      </c>
      <c r="I126" s="32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64">
        <f>$T$105*0.6</f>
        <v>142.53913043478261</v>
      </c>
      <c r="Q126" s="4">
        <v>0</v>
      </c>
      <c r="R126" s="4">
        <v>0</v>
      </c>
      <c r="S126" s="5">
        <f t="shared" si="18"/>
        <v>237.56521739130434</v>
      </c>
    </row>
    <row r="127" spans="1:19" s="9" customFormat="1" x14ac:dyDescent="0.25">
      <c r="A127" s="21" t="s">
        <v>33</v>
      </c>
      <c r="B127" s="10" t="s">
        <v>55</v>
      </c>
      <c r="C127" s="31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32">
        <v>0</v>
      </c>
      <c r="J127" s="4">
        <v>0</v>
      </c>
      <c r="K127" s="4">
        <f>+T105*0.2</f>
        <v>47.513043478260869</v>
      </c>
      <c r="L127" s="4">
        <v>0</v>
      </c>
      <c r="M127" s="4">
        <v>0</v>
      </c>
      <c r="N127" s="4">
        <v>0</v>
      </c>
      <c r="O127" s="4">
        <v>0</v>
      </c>
      <c r="P127" s="66">
        <f>$T$105*0.8</f>
        <v>190.05217391304348</v>
      </c>
      <c r="Q127" s="4">
        <v>0</v>
      </c>
      <c r="R127" s="4">
        <v>0</v>
      </c>
      <c r="S127" s="5">
        <f t="shared" si="18"/>
        <v>237.56521739130434</v>
      </c>
    </row>
    <row r="128" spans="1:19" s="9" customFormat="1" x14ac:dyDescent="0.25">
      <c r="A128" s="21" t="s">
        <v>34</v>
      </c>
      <c r="B128" s="10" t="s">
        <v>68</v>
      </c>
      <c r="C128" s="43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44">
        <v>0</v>
      </c>
      <c r="J128" s="4">
        <v>0</v>
      </c>
      <c r="K128" s="4">
        <v>0</v>
      </c>
      <c r="L128" s="4">
        <v>0</v>
      </c>
      <c r="M128" s="4">
        <v>0</v>
      </c>
      <c r="N128" s="66">
        <f>$T$105</f>
        <v>237.56521739130434</v>
      </c>
      <c r="O128" s="4">
        <v>0</v>
      </c>
      <c r="P128" s="4">
        <v>0</v>
      </c>
      <c r="Q128" s="4">
        <v>0</v>
      </c>
      <c r="R128" s="4">
        <v>0</v>
      </c>
      <c r="S128" s="5">
        <f t="shared" si="18"/>
        <v>237.56521739130434</v>
      </c>
    </row>
    <row r="129" spans="1:23" s="96" customFormat="1" x14ac:dyDescent="0.25">
      <c r="A129" s="101" t="s">
        <v>35</v>
      </c>
      <c r="B129" s="97" t="s">
        <v>56</v>
      </c>
      <c r="C129" s="110">
        <f>+T105</f>
        <v>237.56521739130434</v>
      </c>
      <c r="D129" s="99">
        <v>0</v>
      </c>
      <c r="E129" s="99">
        <v>0</v>
      </c>
      <c r="F129" s="99">
        <v>0</v>
      </c>
      <c r="G129" s="99">
        <v>0</v>
      </c>
      <c r="H129" s="99">
        <v>0</v>
      </c>
      <c r="I129" s="104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  <c r="P129" s="93">
        <v>0</v>
      </c>
      <c r="Q129" s="93">
        <v>0</v>
      </c>
      <c r="R129" s="93">
        <v>0</v>
      </c>
      <c r="S129" s="94">
        <f t="shared" si="18"/>
        <v>237.56521739130434</v>
      </c>
      <c r="T129" s="92"/>
      <c r="U129" s="108">
        <f t="shared" ref="U129" si="19">S129-T129</f>
        <v>237.56521739130434</v>
      </c>
      <c r="V129" s="89"/>
      <c r="W129" s="87"/>
    </row>
    <row r="130" spans="1:23" s="9" customFormat="1" x14ac:dyDescent="0.25">
      <c r="A130" s="21" t="s">
        <v>36</v>
      </c>
      <c r="B130" s="10" t="s">
        <v>57</v>
      </c>
      <c r="C130" s="31">
        <v>0</v>
      </c>
      <c r="D130" s="14">
        <v>0</v>
      </c>
      <c r="E130" s="14">
        <v>0</v>
      </c>
      <c r="F130" s="14">
        <v>0</v>
      </c>
      <c r="G130" s="64">
        <f>$T$105</f>
        <v>237.56521739130434</v>
      </c>
      <c r="H130" s="14">
        <v>0</v>
      </c>
      <c r="I130" s="32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5">
        <f t="shared" si="18"/>
        <v>237.56521739130434</v>
      </c>
    </row>
    <row r="131" spans="1:23" s="9" customFormat="1" x14ac:dyDescent="0.25">
      <c r="A131" s="21" t="s">
        <v>37</v>
      </c>
      <c r="B131" s="10" t="s">
        <v>58</v>
      </c>
      <c r="C131" s="31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32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f>+T105*0.15</f>
        <v>35.634782608695652</v>
      </c>
      <c r="Q131" s="66">
        <f>$T$105*0.85</f>
        <v>201.9304347826087</v>
      </c>
      <c r="R131" s="4">
        <v>0</v>
      </c>
      <c r="S131" s="5">
        <f t="shared" si="18"/>
        <v>237.56521739130434</v>
      </c>
    </row>
    <row r="132" spans="1:23" x14ac:dyDescent="0.25">
      <c r="B132" s="24" t="s">
        <v>1</v>
      </c>
      <c r="C132" s="38">
        <f t="shared" ref="C132:S132" si="20">SUM(C109:C131)</f>
        <v>285.07826086956521</v>
      </c>
      <c r="D132" s="5">
        <f t="shared" si="20"/>
        <v>0</v>
      </c>
      <c r="E132" s="5">
        <f t="shared" si="20"/>
        <v>380.10434782608695</v>
      </c>
      <c r="F132" s="5">
        <f t="shared" si="20"/>
        <v>285.07826086956521</v>
      </c>
      <c r="G132" s="5">
        <f t="shared" si="20"/>
        <v>534.52173913043475</v>
      </c>
      <c r="H132" s="5">
        <f t="shared" si="20"/>
        <v>106.90434782608696</v>
      </c>
      <c r="I132" s="39">
        <f t="shared" si="20"/>
        <v>213.80869565217392</v>
      </c>
      <c r="J132" s="5">
        <f t="shared" si="20"/>
        <v>1354.1217391304347</v>
      </c>
      <c r="K132" s="5">
        <f t="shared" si="20"/>
        <v>83.147826086956513</v>
      </c>
      <c r="L132" s="5">
        <f t="shared" si="20"/>
        <v>0</v>
      </c>
      <c r="M132" s="5">
        <f t="shared" si="20"/>
        <v>0</v>
      </c>
      <c r="N132" s="5">
        <f t="shared" si="20"/>
        <v>237.56521739130434</v>
      </c>
      <c r="O132" s="5">
        <f t="shared" si="20"/>
        <v>665.18260869565211</v>
      </c>
      <c r="P132" s="5">
        <f t="shared" si="20"/>
        <v>985.89565217391305</v>
      </c>
      <c r="Q132" s="5">
        <f t="shared" si="20"/>
        <v>332.59130434782611</v>
      </c>
      <c r="R132" s="5">
        <f t="shared" si="20"/>
        <v>0</v>
      </c>
      <c r="S132" s="5">
        <f t="shared" si="20"/>
        <v>5463.9999999999991</v>
      </c>
    </row>
    <row r="133" spans="1:23" x14ac:dyDescent="0.25">
      <c r="C133" s="40"/>
      <c r="D133" s="41"/>
      <c r="E133" s="41"/>
      <c r="F133" s="41"/>
      <c r="G133" s="41"/>
      <c r="H133" s="41"/>
      <c r="I133" s="42"/>
      <c r="J133" s="9"/>
      <c r="K133" s="9"/>
      <c r="Q133" s="9"/>
      <c r="R133" s="9"/>
    </row>
    <row r="134" spans="1:23" ht="15.75" thickBot="1" x14ac:dyDescent="0.3">
      <c r="B134" s="54" t="s">
        <v>2</v>
      </c>
      <c r="C134" s="55">
        <f t="shared" ref="C134:S134" si="21">C107-C132</f>
        <v>0</v>
      </c>
      <c r="D134" s="56">
        <f t="shared" si="21"/>
        <v>0</v>
      </c>
      <c r="E134" s="56">
        <f t="shared" si="21"/>
        <v>0</v>
      </c>
      <c r="F134" s="56">
        <f t="shared" si="21"/>
        <v>0</v>
      </c>
      <c r="G134" s="56">
        <f t="shared" si="21"/>
        <v>0</v>
      </c>
      <c r="H134" s="56">
        <f t="shared" si="21"/>
        <v>0</v>
      </c>
      <c r="I134" s="57">
        <f t="shared" si="21"/>
        <v>0</v>
      </c>
      <c r="J134" s="58">
        <f t="shared" si="21"/>
        <v>0</v>
      </c>
      <c r="K134" s="58">
        <f t="shared" si="21"/>
        <v>0</v>
      </c>
      <c r="L134" s="58">
        <f t="shared" si="21"/>
        <v>0</v>
      </c>
      <c r="M134" s="58">
        <f t="shared" si="21"/>
        <v>0</v>
      </c>
      <c r="N134" s="58">
        <f t="shared" si="21"/>
        <v>0</v>
      </c>
      <c r="O134" s="58">
        <f t="shared" si="21"/>
        <v>0</v>
      </c>
      <c r="P134" s="58">
        <f t="shared" si="21"/>
        <v>0</v>
      </c>
      <c r="Q134" s="58">
        <f t="shared" si="21"/>
        <v>0</v>
      </c>
      <c r="R134" s="58">
        <f t="shared" si="21"/>
        <v>0</v>
      </c>
      <c r="S134" s="58">
        <f t="shared" si="21"/>
        <v>0</v>
      </c>
      <c r="T134" s="59" t="s">
        <v>71</v>
      </c>
    </row>
    <row r="135" spans="1:23" s="41" customFormat="1" ht="15.75" thickTop="1" x14ac:dyDescent="0.25">
      <c r="A135" s="61"/>
      <c r="B135" s="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</row>
    <row r="136" spans="1:23" s="41" customFormat="1" x14ac:dyDescent="0.25">
      <c r="A136" s="61"/>
      <c r="B136" s="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</row>
    <row r="137" spans="1:23" s="41" customFormat="1" ht="15.75" thickBot="1" x14ac:dyDescent="0.3">
      <c r="A137" s="61"/>
      <c r="B137" s="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</row>
    <row r="138" spans="1:23" s="2" customFormat="1" ht="45" customHeight="1" thickTop="1" x14ac:dyDescent="0.2">
      <c r="A138" s="19"/>
      <c r="C138" s="25">
        <v>2501</v>
      </c>
      <c r="D138" s="26">
        <v>2501</v>
      </c>
      <c r="E138" s="26">
        <v>2501</v>
      </c>
      <c r="F138" s="26">
        <v>2501</v>
      </c>
      <c r="G138" s="26">
        <v>2501</v>
      </c>
      <c r="H138" s="26">
        <v>2501</v>
      </c>
      <c r="I138" s="27">
        <v>2501</v>
      </c>
      <c r="J138" s="15">
        <v>3481</v>
      </c>
      <c r="K138" s="15">
        <v>3482</v>
      </c>
      <c r="L138" s="15">
        <v>3483</v>
      </c>
      <c r="M138" s="15">
        <v>3484</v>
      </c>
      <c r="N138" s="15">
        <v>3485</v>
      </c>
      <c r="O138" s="11">
        <v>3502</v>
      </c>
      <c r="P138" s="11">
        <v>3505</v>
      </c>
      <c r="Q138" s="15">
        <v>3546</v>
      </c>
      <c r="R138" s="15">
        <v>3590</v>
      </c>
      <c r="S138" s="15"/>
      <c r="U138" s="2" t="s">
        <v>187</v>
      </c>
    </row>
    <row r="139" spans="1:23" ht="70.5" customHeight="1" x14ac:dyDescent="0.25">
      <c r="A139" s="22" t="s">
        <v>12</v>
      </c>
      <c r="B139" s="23" t="s">
        <v>13</v>
      </c>
      <c r="C139" s="28" t="s">
        <v>59</v>
      </c>
      <c r="D139" s="29" t="s">
        <v>60</v>
      </c>
      <c r="E139" s="29" t="s">
        <v>61</v>
      </c>
      <c r="F139" s="29" t="s">
        <v>62</v>
      </c>
      <c r="G139" s="29" t="s">
        <v>63</v>
      </c>
      <c r="H139" s="29" t="s">
        <v>64</v>
      </c>
      <c r="I139" s="30" t="s">
        <v>65</v>
      </c>
      <c r="J139" s="16" t="s">
        <v>3</v>
      </c>
      <c r="K139" s="16" t="s">
        <v>4</v>
      </c>
      <c r="L139" s="16" t="s">
        <v>5</v>
      </c>
      <c r="M139" s="16" t="s">
        <v>6</v>
      </c>
      <c r="N139" s="16" t="s">
        <v>7</v>
      </c>
      <c r="O139" s="12" t="s">
        <v>8</v>
      </c>
      <c r="P139" s="12" t="s">
        <v>9</v>
      </c>
      <c r="Q139" s="16" t="s">
        <v>67</v>
      </c>
      <c r="R139" s="16" t="s">
        <v>10</v>
      </c>
      <c r="S139" s="15" t="s">
        <v>75</v>
      </c>
      <c r="T139" s="69">
        <f>U139/23</f>
        <v>414.26086956521738</v>
      </c>
      <c r="U139" s="48">
        <f>5925+3603</f>
        <v>9528</v>
      </c>
    </row>
    <row r="140" spans="1:23" s="48" customFormat="1" x14ac:dyDescent="0.25">
      <c r="A140" s="49" t="s">
        <v>74</v>
      </c>
      <c r="B140" s="60" t="s">
        <v>176</v>
      </c>
      <c r="C140" s="51">
        <f>C167</f>
        <v>497.11304347826086</v>
      </c>
      <c r="D140" s="52">
        <f t="shared" ref="D140:R140" si="22">D167</f>
        <v>0</v>
      </c>
      <c r="E140" s="52">
        <f t="shared" si="22"/>
        <v>662.81739130434789</v>
      </c>
      <c r="F140" s="52">
        <f t="shared" si="22"/>
        <v>497.11304347826092</v>
      </c>
      <c r="G140" s="52">
        <f t="shared" si="22"/>
        <v>932.08695652173913</v>
      </c>
      <c r="H140" s="52">
        <f t="shared" si="22"/>
        <v>186.41739130434783</v>
      </c>
      <c r="I140" s="53">
        <f t="shared" si="22"/>
        <v>372.8347826086956</v>
      </c>
      <c r="J140" s="46">
        <f t="shared" si="22"/>
        <v>2361.2869565217393</v>
      </c>
      <c r="K140" s="46">
        <f t="shared" si="22"/>
        <v>144.99130434782609</v>
      </c>
      <c r="L140" s="46">
        <f t="shared" si="22"/>
        <v>0</v>
      </c>
      <c r="M140" s="46">
        <f t="shared" si="22"/>
        <v>0</v>
      </c>
      <c r="N140" s="46">
        <f t="shared" si="22"/>
        <v>414.26086956521738</v>
      </c>
      <c r="O140" s="46">
        <f t="shared" si="22"/>
        <v>1159.9304347826087</v>
      </c>
      <c r="P140" s="46">
        <f t="shared" si="22"/>
        <v>1719.1826086956521</v>
      </c>
      <c r="Q140" s="46">
        <f t="shared" si="22"/>
        <v>579.96521739130435</v>
      </c>
      <c r="R140" s="46">
        <f t="shared" si="22"/>
        <v>0</v>
      </c>
      <c r="S140" s="47">
        <f>SUM(C140:R140)</f>
        <v>9527.9999999999982</v>
      </c>
    </row>
    <row r="141" spans="1:23" x14ac:dyDescent="0.25">
      <c r="B141" s="10"/>
      <c r="C141" s="31"/>
      <c r="D141" s="14"/>
      <c r="E141" s="14"/>
      <c r="F141" s="14"/>
      <c r="G141" s="14"/>
      <c r="H141" s="14"/>
      <c r="I141" s="32"/>
      <c r="J141" s="4"/>
      <c r="K141" s="4"/>
      <c r="L141" s="4"/>
      <c r="M141" s="4"/>
      <c r="N141" s="4"/>
      <c r="O141" s="4"/>
      <c r="P141" s="4"/>
      <c r="Q141" s="4"/>
      <c r="R141" s="4"/>
      <c r="S141" s="5">
        <f>SUM(C141:R141)</f>
        <v>0</v>
      </c>
    </row>
    <row r="142" spans="1:23" x14ac:dyDescent="0.25">
      <c r="B142" s="24" t="s">
        <v>1</v>
      </c>
      <c r="C142" s="33">
        <f t="shared" ref="C142:S142" si="23">SUM(C140:C141)</f>
        <v>497.11304347826086</v>
      </c>
      <c r="D142" s="6">
        <f t="shared" si="23"/>
        <v>0</v>
      </c>
      <c r="E142" s="6">
        <f t="shared" si="23"/>
        <v>662.81739130434789</v>
      </c>
      <c r="F142" s="6">
        <f t="shared" si="23"/>
        <v>497.11304347826092</v>
      </c>
      <c r="G142" s="6">
        <f t="shared" si="23"/>
        <v>932.08695652173913</v>
      </c>
      <c r="H142" s="6">
        <f t="shared" si="23"/>
        <v>186.41739130434783</v>
      </c>
      <c r="I142" s="34">
        <f t="shared" si="23"/>
        <v>372.8347826086956</v>
      </c>
      <c r="J142" s="6">
        <f t="shared" si="23"/>
        <v>2361.2869565217393</v>
      </c>
      <c r="K142" s="6">
        <f t="shared" si="23"/>
        <v>144.99130434782609</v>
      </c>
      <c r="L142" s="6">
        <f t="shared" si="23"/>
        <v>0</v>
      </c>
      <c r="M142" s="6">
        <f t="shared" si="23"/>
        <v>0</v>
      </c>
      <c r="N142" s="6">
        <f t="shared" si="23"/>
        <v>414.26086956521738</v>
      </c>
      <c r="O142" s="6">
        <f t="shared" si="23"/>
        <v>1159.9304347826087</v>
      </c>
      <c r="P142" s="6">
        <f t="shared" si="23"/>
        <v>1719.1826086956521</v>
      </c>
      <c r="Q142" s="6">
        <f t="shared" si="23"/>
        <v>579.96521739130435</v>
      </c>
      <c r="R142" s="6">
        <f t="shared" si="23"/>
        <v>0</v>
      </c>
      <c r="S142" s="5">
        <f t="shared" si="23"/>
        <v>9527.9999999999982</v>
      </c>
    </row>
    <row r="143" spans="1:23" x14ac:dyDescent="0.25">
      <c r="C143" s="35"/>
      <c r="D143" s="36"/>
      <c r="E143" s="36"/>
      <c r="F143" s="36"/>
      <c r="G143" s="36"/>
      <c r="H143" s="36"/>
      <c r="I143" s="37"/>
      <c r="J143" s="7"/>
      <c r="K143" s="7"/>
      <c r="L143" s="7"/>
      <c r="M143" s="7"/>
      <c r="N143" s="7"/>
      <c r="Q143" s="7"/>
      <c r="R143" s="7"/>
      <c r="S143" s="5"/>
    </row>
    <row r="144" spans="1:23" s="9" customFormat="1" x14ac:dyDescent="0.25">
      <c r="A144" s="21" t="s">
        <v>16</v>
      </c>
      <c r="B144" s="8" t="s">
        <v>38</v>
      </c>
      <c r="C144" s="31">
        <f>+T139*0.1</f>
        <v>41.426086956521743</v>
      </c>
      <c r="D144" s="14">
        <v>0</v>
      </c>
      <c r="E144" s="17">
        <f>+T139*0.1</f>
        <v>41.426086956521743</v>
      </c>
      <c r="F144" s="14">
        <f>+T139*0.1</f>
        <v>41.426086956521743</v>
      </c>
      <c r="G144" s="14">
        <f>+T139*0.15</f>
        <v>62.139130434782601</v>
      </c>
      <c r="H144" s="14">
        <v>0</v>
      </c>
      <c r="I144" s="32">
        <f>+T139*0.1</f>
        <v>41.426086956521743</v>
      </c>
      <c r="J144" s="4">
        <v>0</v>
      </c>
      <c r="K144" s="98">
        <v>0</v>
      </c>
      <c r="L144" s="4">
        <v>0</v>
      </c>
      <c r="M144" s="4">
        <v>0</v>
      </c>
      <c r="N144" s="4">
        <v>0</v>
      </c>
      <c r="O144" s="4">
        <v>0</v>
      </c>
      <c r="P144" s="66">
        <f>T139*0.45</f>
        <v>186.41739130434783</v>
      </c>
      <c r="Q144" s="4">
        <v>0</v>
      </c>
      <c r="R144" s="4">
        <v>0</v>
      </c>
      <c r="S144" s="5">
        <f t="shared" ref="S144:S166" si="24">SUM(C144:R144)</f>
        <v>414.26086956521738</v>
      </c>
    </row>
    <row r="145" spans="1:19" s="9" customFormat="1" x14ac:dyDescent="0.25">
      <c r="A145" s="21" t="s">
        <v>17</v>
      </c>
      <c r="B145" s="10" t="s">
        <v>39</v>
      </c>
      <c r="C145" s="31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32">
        <v>0</v>
      </c>
      <c r="J145" s="64">
        <f>$T$139</f>
        <v>414.26086956521738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5">
        <f t="shared" si="24"/>
        <v>414.26086956521738</v>
      </c>
    </row>
    <row r="146" spans="1:19" s="9" customFormat="1" x14ac:dyDescent="0.25">
      <c r="A146" s="21" t="s">
        <v>18</v>
      </c>
      <c r="B146" s="10" t="s">
        <v>40</v>
      </c>
      <c r="C146" s="31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32">
        <v>0</v>
      </c>
      <c r="J146" s="64">
        <f>$T$139</f>
        <v>414.26086956521738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5">
        <f t="shared" si="24"/>
        <v>414.26086956521738</v>
      </c>
    </row>
    <row r="147" spans="1:19" s="68" customFormat="1" x14ac:dyDescent="0.25">
      <c r="A147" s="81" t="s">
        <v>19</v>
      </c>
      <c r="B147" s="10" t="s">
        <v>188</v>
      </c>
      <c r="C147" s="31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32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66">
        <f>T139</f>
        <v>414.26086956521738</v>
      </c>
      <c r="P147" s="4">
        <v>0</v>
      </c>
      <c r="Q147" s="4">
        <v>0</v>
      </c>
      <c r="R147" s="4">
        <v>0</v>
      </c>
      <c r="S147" s="82">
        <f t="shared" si="24"/>
        <v>414.26086956521738</v>
      </c>
    </row>
    <row r="148" spans="1:19" s="9" customFormat="1" x14ac:dyDescent="0.25">
      <c r="A148" s="21" t="s">
        <v>20</v>
      </c>
      <c r="B148" s="10" t="s">
        <v>42</v>
      </c>
      <c r="C148" s="31">
        <v>0</v>
      </c>
      <c r="D148" s="14">
        <v>0</v>
      </c>
      <c r="E148" s="17">
        <v>0</v>
      </c>
      <c r="F148" s="14">
        <v>0</v>
      </c>
      <c r="G148" s="14">
        <v>0</v>
      </c>
      <c r="H148" s="14">
        <v>0</v>
      </c>
      <c r="I148" s="32">
        <v>0</v>
      </c>
      <c r="J148" s="4">
        <v>0</v>
      </c>
      <c r="K148" s="66">
        <f>T139*0.15</f>
        <v>62.139130434782601</v>
      </c>
      <c r="L148" s="4">
        <v>0</v>
      </c>
      <c r="M148" s="4">
        <v>0</v>
      </c>
      <c r="N148" s="4">
        <v>0</v>
      </c>
      <c r="O148" s="4">
        <v>0</v>
      </c>
      <c r="P148" s="66">
        <f>T139*0.85</f>
        <v>352.12173913043478</v>
      </c>
      <c r="Q148" s="4">
        <v>0</v>
      </c>
      <c r="R148" s="4">
        <v>0</v>
      </c>
      <c r="S148" s="5">
        <f t="shared" si="24"/>
        <v>414.26086956521738</v>
      </c>
    </row>
    <row r="149" spans="1:19" s="9" customFormat="1" x14ac:dyDescent="0.25">
      <c r="A149" s="21" t="s">
        <v>21</v>
      </c>
      <c r="B149" s="10" t="s">
        <v>43</v>
      </c>
      <c r="C149" s="31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32">
        <v>0</v>
      </c>
      <c r="J149" s="64">
        <f>$T$139</f>
        <v>414.26086956521738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5">
        <f t="shared" si="24"/>
        <v>414.26086956521738</v>
      </c>
    </row>
    <row r="150" spans="1:19" s="9" customFormat="1" x14ac:dyDescent="0.25">
      <c r="A150" s="21" t="s">
        <v>22</v>
      </c>
      <c r="B150" s="10" t="s">
        <v>44</v>
      </c>
      <c r="C150" s="31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32">
        <v>0</v>
      </c>
      <c r="J150" s="64">
        <f>$T$139</f>
        <v>414.26086956521738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5">
        <f t="shared" si="24"/>
        <v>414.26086956521738</v>
      </c>
    </row>
    <row r="151" spans="1:19" s="9" customFormat="1" x14ac:dyDescent="0.25">
      <c r="A151" s="21" t="s">
        <v>23</v>
      </c>
      <c r="B151" s="10" t="s">
        <v>45</v>
      </c>
      <c r="C151" s="31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67">
        <f>T139*0.7</f>
        <v>289.98260869565212</v>
      </c>
      <c r="J151" s="66">
        <f>T139*0.3</f>
        <v>124.2782608695652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5">
        <f t="shared" si="24"/>
        <v>414.26086956521732</v>
      </c>
    </row>
    <row r="152" spans="1:19" s="9" customFormat="1" x14ac:dyDescent="0.25">
      <c r="A152" s="21" t="s">
        <v>24</v>
      </c>
      <c r="B152" s="10" t="s">
        <v>46</v>
      </c>
      <c r="C152" s="31">
        <v>0</v>
      </c>
      <c r="D152" s="14">
        <v>0</v>
      </c>
      <c r="E152" s="14">
        <v>0</v>
      </c>
      <c r="F152" s="64">
        <f>$T$139</f>
        <v>414.26086956521738</v>
      </c>
      <c r="G152" s="14">
        <v>0</v>
      </c>
      <c r="H152" s="14">
        <v>0</v>
      </c>
      <c r="I152" s="32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5">
        <f t="shared" si="24"/>
        <v>414.26086956521738</v>
      </c>
    </row>
    <row r="153" spans="1:19" s="9" customFormat="1" x14ac:dyDescent="0.25">
      <c r="A153" s="21" t="s">
        <v>25</v>
      </c>
      <c r="B153" s="10" t="s">
        <v>47</v>
      </c>
      <c r="C153" s="31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32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64">
        <f>$T$139</f>
        <v>414.26086956521738</v>
      </c>
      <c r="Q153" s="4">
        <v>0</v>
      </c>
      <c r="R153" s="4">
        <v>0</v>
      </c>
      <c r="S153" s="5">
        <f t="shared" si="24"/>
        <v>414.26086956521738</v>
      </c>
    </row>
    <row r="154" spans="1:19" x14ac:dyDescent="0.25">
      <c r="A154" s="20" t="s">
        <v>26</v>
      </c>
      <c r="B154" s="10" t="s">
        <v>48</v>
      </c>
      <c r="C154" s="31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32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64">
        <f>$T$139</f>
        <v>414.26086956521738</v>
      </c>
      <c r="P154" s="4">
        <v>0</v>
      </c>
      <c r="Q154" s="4">
        <v>0</v>
      </c>
      <c r="R154" s="4">
        <v>0</v>
      </c>
      <c r="S154" s="5">
        <f t="shared" si="24"/>
        <v>414.26086956521738</v>
      </c>
    </row>
    <row r="155" spans="1:19" x14ac:dyDescent="0.25">
      <c r="A155" s="20" t="s">
        <v>27</v>
      </c>
      <c r="B155" s="3" t="s">
        <v>49</v>
      </c>
      <c r="C155" s="31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32">
        <v>0</v>
      </c>
      <c r="J155" s="64">
        <f>$T$139</f>
        <v>414.26086956521738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5">
        <f t="shared" si="24"/>
        <v>414.26086956521738</v>
      </c>
    </row>
    <row r="156" spans="1:19" x14ac:dyDescent="0.25">
      <c r="A156" s="20" t="s">
        <v>28</v>
      </c>
      <c r="B156" s="3" t="s">
        <v>50</v>
      </c>
      <c r="C156" s="31">
        <v>0</v>
      </c>
      <c r="D156" s="14">
        <v>0</v>
      </c>
      <c r="E156" s="17">
        <v>0</v>
      </c>
      <c r="F156" s="14">
        <v>0</v>
      </c>
      <c r="G156" s="14">
        <v>0</v>
      </c>
      <c r="H156" s="14">
        <v>0</v>
      </c>
      <c r="I156" s="32">
        <v>0</v>
      </c>
      <c r="J156" s="66">
        <f>T139*0.25</f>
        <v>103.56521739130434</v>
      </c>
      <c r="K156" s="4">
        <v>0</v>
      </c>
      <c r="L156" s="4">
        <v>0</v>
      </c>
      <c r="M156" s="4">
        <v>0</v>
      </c>
      <c r="N156" s="4">
        <v>0</v>
      </c>
      <c r="O156" s="66">
        <f>T139*0.2</f>
        <v>82.852173913043487</v>
      </c>
      <c r="P156" s="4">
        <v>0</v>
      </c>
      <c r="Q156" s="66">
        <f>T139*0.55</f>
        <v>227.84347826086957</v>
      </c>
      <c r="R156" s="4">
        <v>0</v>
      </c>
      <c r="S156" s="5">
        <f t="shared" si="24"/>
        <v>414.26086956521738</v>
      </c>
    </row>
    <row r="157" spans="1:19" s="9" customFormat="1" x14ac:dyDescent="0.25">
      <c r="A157" s="21" t="s">
        <v>29</v>
      </c>
      <c r="B157" s="10" t="s">
        <v>51</v>
      </c>
      <c r="C157" s="31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f>+T139*0.45</f>
        <v>186.41739130434783</v>
      </c>
      <c r="I157" s="32">
        <v>0</v>
      </c>
      <c r="J157" s="66">
        <f>T139*0.15</f>
        <v>62.139130434782601</v>
      </c>
      <c r="K157" s="4">
        <v>0</v>
      </c>
      <c r="L157" s="4">
        <v>0</v>
      </c>
      <c r="M157" s="4">
        <v>0</v>
      </c>
      <c r="N157" s="4">
        <v>0</v>
      </c>
      <c r="O157" s="66">
        <f>T139*0.1</f>
        <v>41.426086956521743</v>
      </c>
      <c r="P157" s="66">
        <f>T139*0.3</f>
        <v>124.2782608695652</v>
      </c>
      <c r="Q157" s="4">
        <v>0</v>
      </c>
      <c r="R157" s="4">
        <v>0</v>
      </c>
      <c r="S157" s="5">
        <f t="shared" si="24"/>
        <v>414.26086956521738</v>
      </c>
    </row>
    <row r="158" spans="1:19" s="80" customFormat="1" x14ac:dyDescent="0.25">
      <c r="A158" s="74" t="s">
        <v>182</v>
      </c>
      <c r="B158" s="85" t="s">
        <v>183</v>
      </c>
      <c r="C158" s="75">
        <f>+T139*0.1</f>
        <v>41.426086956521743</v>
      </c>
      <c r="D158" s="76">
        <v>0</v>
      </c>
      <c r="E158" s="76">
        <f>+T139*0.1</f>
        <v>41.426086956521743</v>
      </c>
      <c r="F158" s="76">
        <f>+T139*0.1</f>
        <v>41.426086956521743</v>
      </c>
      <c r="G158" s="76">
        <f>+T139*0.1</f>
        <v>41.426086956521743</v>
      </c>
      <c r="H158" s="76">
        <v>0</v>
      </c>
      <c r="I158" s="77">
        <f>+T139*0.1</f>
        <v>41.426086956521743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84">
        <f>T139*0.5</f>
        <v>207.13043478260869</v>
      </c>
      <c r="P158" s="78">
        <v>0</v>
      </c>
      <c r="Q158" s="78">
        <v>0</v>
      </c>
      <c r="R158" s="78">
        <v>0</v>
      </c>
      <c r="S158" s="79">
        <f t="shared" si="24"/>
        <v>414.26086956521738</v>
      </c>
    </row>
    <row r="159" spans="1:19" x14ac:dyDescent="0.25">
      <c r="A159" s="20" t="s">
        <v>30</v>
      </c>
      <c r="B159" s="10" t="s">
        <v>52</v>
      </c>
      <c r="C159" s="31">
        <v>0</v>
      </c>
      <c r="D159" s="14">
        <v>0</v>
      </c>
      <c r="E159" s="14">
        <v>0</v>
      </c>
      <c r="F159" s="14">
        <v>0</v>
      </c>
      <c r="G159" s="64">
        <f>$T$139</f>
        <v>414.26086956521738</v>
      </c>
      <c r="H159" s="14">
        <v>0</v>
      </c>
      <c r="I159" s="32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5">
        <f t="shared" si="24"/>
        <v>414.26086956521738</v>
      </c>
    </row>
    <row r="160" spans="1:19" x14ac:dyDescent="0.25">
      <c r="A160" s="20" t="s">
        <v>31</v>
      </c>
      <c r="B160" s="10" t="s">
        <v>53</v>
      </c>
      <c r="C160" s="31">
        <v>0</v>
      </c>
      <c r="D160" s="14">
        <v>0</v>
      </c>
      <c r="E160" s="64">
        <f>T139</f>
        <v>414.26086956521738</v>
      </c>
      <c r="F160" s="14">
        <v>0</v>
      </c>
      <c r="G160" s="14">
        <v>0</v>
      </c>
      <c r="H160" s="14">
        <v>0</v>
      </c>
      <c r="I160" s="32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13">
        <v>0</v>
      </c>
      <c r="Q160" s="4">
        <v>0</v>
      </c>
      <c r="R160" s="4">
        <v>0</v>
      </c>
      <c r="S160" s="5">
        <f t="shared" si="24"/>
        <v>414.26086956521738</v>
      </c>
    </row>
    <row r="161" spans="1:20" s="9" customFormat="1" x14ac:dyDescent="0.25">
      <c r="A161" s="21" t="s">
        <v>32</v>
      </c>
      <c r="B161" s="10" t="s">
        <v>54</v>
      </c>
      <c r="C161" s="31">
        <v>0</v>
      </c>
      <c r="D161" s="14">
        <v>0</v>
      </c>
      <c r="E161" s="64">
        <f>T139*0.4</f>
        <v>165.70434782608697</v>
      </c>
      <c r="F161" s="14">
        <v>0</v>
      </c>
      <c r="G161" s="14">
        <v>0</v>
      </c>
      <c r="H161" s="14">
        <v>0</v>
      </c>
      <c r="I161" s="32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66">
        <f>T139*0.6</f>
        <v>248.5565217391304</v>
      </c>
      <c r="Q161" s="4">
        <v>0</v>
      </c>
      <c r="R161" s="4">
        <v>0</v>
      </c>
      <c r="S161" s="5">
        <f t="shared" si="24"/>
        <v>414.26086956521738</v>
      </c>
    </row>
    <row r="162" spans="1:20" s="9" customFormat="1" x14ac:dyDescent="0.25">
      <c r="A162" s="21" t="s">
        <v>33</v>
      </c>
      <c r="B162" s="10" t="s">
        <v>55</v>
      </c>
      <c r="C162" s="31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32">
        <v>0</v>
      </c>
      <c r="J162" s="4">
        <v>0</v>
      </c>
      <c r="K162" s="4">
        <f>+T139*0.2</f>
        <v>82.852173913043487</v>
      </c>
      <c r="L162" s="4">
        <v>0</v>
      </c>
      <c r="M162" s="4">
        <v>0</v>
      </c>
      <c r="N162" s="4">
        <v>0</v>
      </c>
      <c r="O162" s="4">
        <v>0</v>
      </c>
      <c r="P162" s="66">
        <f>$T$139*0.8</f>
        <v>331.40869565217395</v>
      </c>
      <c r="Q162" s="4">
        <v>0</v>
      </c>
      <c r="R162" s="4">
        <v>0</v>
      </c>
      <c r="S162" s="5">
        <f t="shared" si="24"/>
        <v>414.26086956521743</v>
      </c>
    </row>
    <row r="163" spans="1:20" s="9" customFormat="1" x14ac:dyDescent="0.25">
      <c r="A163" s="21" t="s">
        <v>34</v>
      </c>
      <c r="B163" s="10" t="s">
        <v>68</v>
      </c>
      <c r="C163" s="43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44">
        <v>0</v>
      </c>
      <c r="J163" s="13">
        <v>0</v>
      </c>
      <c r="K163" s="13">
        <v>0</v>
      </c>
      <c r="L163" s="13">
        <v>0</v>
      </c>
      <c r="M163" s="13">
        <v>0</v>
      </c>
      <c r="N163" s="66">
        <f>$T$139</f>
        <v>414.26086956521738</v>
      </c>
      <c r="O163" s="13">
        <v>0</v>
      </c>
      <c r="P163" s="13">
        <v>0</v>
      </c>
      <c r="Q163" s="13">
        <v>0</v>
      </c>
      <c r="R163" s="13">
        <v>0</v>
      </c>
      <c r="S163" s="5">
        <f t="shared" si="24"/>
        <v>414.26086956521738</v>
      </c>
    </row>
    <row r="164" spans="1:20" s="9" customFormat="1" x14ac:dyDescent="0.25">
      <c r="A164" s="21" t="s">
        <v>35</v>
      </c>
      <c r="B164" s="10" t="s">
        <v>56</v>
      </c>
      <c r="C164" s="31">
        <f>+T139</f>
        <v>414.26086956521738</v>
      </c>
      <c r="D164" s="14">
        <v>0</v>
      </c>
      <c r="E164" s="14">
        <v>0</v>
      </c>
      <c r="F164" s="14">
        <v>0</v>
      </c>
      <c r="G164" s="14">
        <v>0</v>
      </c>
      <c r="H164" s="100">
        <v>0</v>
      </c>
      <c r="I164" s="32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5">
        <f t="shared" si="24"/>
        <v>414.26086956521738</v>
      </c>
    </row>
    <row r="165" spans="1:20" s="9" customFormat="1" x14ac:dyDescent="0.25">
      <c r="A165" s="21" t="s">
        <v>36</v>
      </c>
      <c r="B165" s="10" t="s">
        <v>57</v>
      </c>
      <c r="C165" s="31">
        <v>0</v>
      </c>
      <c r="D165" s="14">
        <v>0</v>
      </c>
      <c r="E165" s="14">
        <v>0</v>
      </c>
      <c r="F165" s="14">
        <v>0</v>
      </c>
      <c r="G165" s="64">
        <f>$T$139</f>
        <v>414.26086956521738</v>
      </c>
      <c r="H165" s="14">
        <v>0</v>
      </c>
      <c r="I165" s="32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5">
        <f t="shared" si="24"/>
        <v>414.26086956521738</v>
      </c>
    </row>
    <row r="166" spans="1:20" s="9" customFormat="1" x14ac:dyDescent="0.25">
      <c r="A166" s="21" t="s">
        <v>37</v>
      </c>
      <c r="B166" s="10" t="s">
        <v>58</v>
      </c>
      <c r="C166" s="31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32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f>+T139*0.15</f>
        <v>62.139130434782601</v>
      </c>
      <c r="Q166" s="66">
        <f>$T$139*0.85</f>
        <v>352.12173913043478</v>
      </c>
      <c r="R166" s="4">
        <v>0</v>
      </c>
      <c r="S166" s="5">
        <f t="shared" si="24"/>
        <v>414.26086956521738</v>
      </c>
    </row>
    <row r="167" spans="1:20" x14ac:dyDescent="0.25">
      <c r="B167" s="24" t="s">
        <v>1</v>
      </c>
      <c r="C167" s="38">
        <f t="shared" ref="C167:S167" si="25">SUM(C144:C166)</f>
        <v>497.11304347826086</v>
      </c>
      <c r="D167" s="5">
        <f t="shared" si="25"/>
        <v>0</v>
      </c>
      <c r="E167" s="5">
        <f t="shared" si="25"/>
        <v>662.81739130434789</v>
      </c>
      <c r="F167" s="5">
        <f t="shared" si="25"/>
        <v>497.11304347826092</v>
      </c>
      <c r="G167" s="5">
        <f t="shared" si="25"/>
        <v>932.08695652173913</v>
      </c>
      <c r="H167" s="5">
        <f t="shared" si="25"/>
        <v>186.41739130434783</v>
      </c>
      <c r="I167" s="39">
        <f t="shared" si="25"/>
        <v>372.8347826086956</v>
      </c>
      <c r="J167" s="5">
        <f t="shared" si="25"/>
        <v>2361.2869565217393</v>
      </c>
      <c r="K167" s="5">
        <f t="shared" si="25"/>
        <v>144.99130434782609</v>
      </c>
      <c r="L167" s="5">
        <f t="shared" si="25"/>
        <v>0</v>
      </c>
      <c r="M167" s="5">
        <f t="shared" si="25"/>
        <v>0</v>
      </c>
      <c r="N167" s="5">
        <f t="shared" si="25"/>
        <v>414.26086956521738</v>
      </c>
      <c r="O167" s="5">
        <f t="shared" si="25"/>
        <v>1159.9304347826087</v>
      </c>
      <c r="P167" s="5">
        <f t="shared" si="25"/>
        <v>1719.1826086956521</v>
      </c>
      <c r="Q167" s="5">
        <f t="shared" si="25"/>
        <v>579.96521739130435</v>
      </c>
      <c r="R167" s="5">
        <f t="shared" si="25"/>
        <v>0</v>
      </c>
      <c r="S167" s="5">
        <f t="shared" si="25"/>
        <v>9527.9999999999982</v>
      </c>
    </row>
    <row r="168" spans="1:20" x14ac:dyDescent="0.25">
      <c r="C168" s="40"/>
      <c r="D168" s="41"/>
      <c r="E168" s="41"/>
      <c r="F168" s="41"/>
      <c r="G168" s="41"/>
      <c r="H168" s="41"/>
      <c r="I168" s="42"/>
      <c r="J168" s="9"/>
      <c r="K168" s="9"/>
      <c r="Q168" s="9"/>
      <c r="R168" s="9"/>
    </row>
    <row r="169" spans="1:20" ht="15.75" thickBot="1" x14ac:dyDescent="0.3">
      <c r="B169" s="54" t="s">
        <v>2</v>
      </c>
      <c r="C169" s="55">
        <f t="shared" ref="C169:S169" si="26">C142-C167</f>
        <v>0</v>
      </c>
      <c r="D169" s="56">
        <f t="shared" si="26"/>
        <v>0</v>
      </c>
      <c r="E169" s="56">
        <f t="shared" si="26"/>
        <v>0</v>
      </c>
      <c r="F169" s="56">
        <f t="shared" si="26"/>
        <v>0</v>
      </c>
      <c r="G169" s="56">
        <f t="shared" si="26"/>
        <v>0</v>
      </c>
      <c r="H169" s="56">
        <f t="shared" si="26"/>
        <v>0</v>
      </c>
      <c r="I169" s="57">
        <f t="shared" si="26"/>
        <v>0</v>
      </c>
      <c r="J169" s="58">
        <f t="shared" si="26"/>
        <v>0</v>
      </c>
      <c r="K169" s="58">
        <f t="shared" si="26"/>
        <v>0</v>
      </c>
      <c r="L169" s="58">
        <f t="shared" si="26"/>
        <v>0</v>
      </c>
      <c r="M169" s="58">
        <f t="shared" si="26"/>
        <v>0</v>
      </c>
      <c r="N169" s="58">
        <f t="shared" si="26"/>
        <v>0</v>
      </c>
      <c r="O169" s="58">
        <f t="shared" si="26"/>
        <v>0</v>
      </c>
      <c r="P169" s="58">
        <f t="shared" si="26"/>
        <v>0</v>
      </c>
      <c r="Q169" s="58">
        <f t="shared" si="26"/>
        <v>0</v>
      </c>
      <c r="R169" s="58">
        <f t="shared" si="26"/>
        <v>0</v>
      </c>
      <c r="S169" s="58">
        <f t="shared" si="26"/>
        <v>0</v>
      </c>
      <c r="T169" s="59" t="s">
        <v>71</v>
      </c>
    </row>
    <row r="170" spans="1:20" s="41" customFormat="1" ht="15.75" thickTop="1" x14ac:dyDescent="0.25">
      <c r="A170" s="61"/>
      <c r="B170" s="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</row>
    <row r="171" spans="1:20" s="41" customFormat="1" x14ac:dyDescent="0.25">
      <c r="A171" s="61"/>
      <c r="B171" s="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</row>
    <row r="172" spans="1:20" s="41" customFormat="1" ht="15.75" thickBot="1" x14ac:dyDescent="0.3">
      <c r="A172" s="61"/>
      <c r="B172" s="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</row>
    <row r="173" spans="1:20" s="2" customFormat="1" ht="45" customHeight="1" thickTop="1" x14ac:dyDescent="0.2">
      <c r="A173" s="19"/>
      <c r="C173" s="25">
        <v>2501</v>
      </c>
      <c r="D173" s="26">
        <v>2501</v>
      </c>
      <c r="E173" s="26">
        <v>2501</v>
      </c>
      <c r="F173" s="26">
        <v>2501</v>
      </c>
      <c r="G173" s="26">
        <v>2501</v>
      </c>
      <c r="H173" s="26">
        <v>2501</v>
      </c>
      <c r="I173" s="27">
        <v>2501</v>
      </c>
      <c r="J173" s="15">
        <v>3481</v>
      </c>
      <c r="K173" s="15">
        <v>3482</v>
      </c>
      <c r="L173" s="15">
        <v>3483</v>
      </c>
      <c r="M173" s="15">
        <v>3484</v>
      </c>
      <c r="N173" s="15">
        <v>3485</v>
      </c>
      <c r="O173" s="11">
        <v>3502</v>
      </c>
      <c r="P173" s="11">
        <v>3505</v>
      </c>
      <c r="Q173" s="15">
        <v>3546</v>
      </c>
      <c r="R173" s="15">
        <v>3590</v>
      </c>
      <c r="S173" s="15"/>
    </row>
    <row r="174" spans="1:20" ht="70.5" customHeight="1" x14ac:dyDescent="0.25">
      <c r="A174" s="22" t="s">
        <v>12</v>
      </c>
      <c r="B174" s="23" t="s">
        <v>13</v>
      </c>
      <c r="C174" s="28" t="s">
        <v>59</v>
      </c>
      <c r="D174" s="29" t="s">
        <v>60</v>
      </c>
      <c r="E174" s="29" t="s">
        <v>61</v>
      </c>
      <c r="F174" s="29" t="s">
        <v>62</v>
      </c>
      <c r="G174" s="29" t="s">
        <v>63</v>
      </c>
      <c r="H174" s="29" t="s">
        <v>64</v>
      </c>
      <c r="I174" s="30" t="s">
        <v>65</v>
      </c>
      <c r="J174" s="16" t="s">
        <v>3</v>
      </c>
      <c r="K174" s="16" t="s">
        <v>4</v>
      </c>
      <c r="L174" s="16" t="s">
        <v>5</v>
      </c>
      <c r="M174" s="16" t="s">
        <v>6</v>
      </c>
      <c r="N174" s="16" t="s">
        <v>7</v>
      </c>
      <c r="O174" s="12" t="s">
        <v>8</v>
      </c>
      <c r="P174" s="12" t="s">
        <v>9</v>
      </c>
      <c r="Q174" s="16" t="s">
        <v>67</v>
      </c>
      <c r="R174" s="16" t="s">
        <v>10</v>
      </c>
      <c r="S174" s="15" t="s">
        <v>195</v>
      </c>
    </row>
    <row r="175" spans="1:20" s="48" customFormat="1" ht="62.25" customHeight="1" x14ac:dyDescent="0.25">
      <c r="A175" s="49" t="s">
        <v>72</v>
      </c>
      <c r="B175" s="60" t="s">
        <v>73</v>
      </c>
      <c r="C175" s="51">
        <f>SUM(+C64+C98+C132+C167)*0.14</f>
        <v>172.13639130434782</v>
      </c>
      <c r="D175" s="107">
        <f t="shared" ref="D175:H175" si="27">SUM(+D64+D98+D132+D167)*0.145</f>
        <v>0</v>
      </c>
      <c r="E175" s="107">
        <f>SUM(+E64+E98+E132+E167)*0.14</f>
        <v>247.68404347826089</v>
      </c>
      <c r="F175" s="107">
        <f>SUM(+F64+F98+F132+F167)*0.14</f>
        <v>185.93552173913045</v>
      </c>
      <c r="G175" s="107">
        <f>SUM(+G64+G98+G132+G167)*0.14</f>
        <v>348.02539130434781</v>
      </c>
      <c r="H175" s="107">
        <f t="shared" si="27"/>
        <v>71.948054347826087</v>
      </c>
      <c r="I175" s="107">
        <f>SUM(+I64+I98+I132+I167)*0.14</f>
        <v>139.62413043478261</v>
      </c>
      <c r="J175" s="106">
        <f>SUM(+J64+J98+J132+J167)*0.14</f>
        <v>879.9164347826088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7">
        <f>SUM(C175:R175)</f>
        <v>2045.2699673913046</v>
      </c>
    </row>
    <row r="176" spans="1:20" x14ac:dyDescent="0.25">
      <c r="B176" s="10"/>
      <c r="C176" s="31"/>
      <c r="D176" s="14"/>
      <c r="E176" s="14"/>
      <c r="F176" s="14"/>
      <c r="G176" s="14"/>
      <c r="H176" s="14"/>
      <c r="I176" s="32"/>
      <c r="J176" s="4"/>
      <c r="K176" s="4"/>
      <c r="L176" s="4"/>
      <c r="M176" s="4"/>
      <c r="N176" s="4"/>
      <c r="O176" s="4"/>
      <c r="P176" s="4"/>
      <c r="Q176" s="4"/>
      <c r="R176" s="4"/>
      <c r="S176" s="5">
        <f>SUM(C176:R176)</f>
        <v>0</v>
      </c>
    </row>
    <row r="177" spans="2:19" x14ac:dyDescent="0.25">
      <c r="B177" s="24" t="s">
        <v>1</v>
      </c>
      <c r="C177" s="33">
        <f t="shared" ref="C177:S177" si="28">SUM(C175:C176)</f>
        <v>172.13639130434782</v>
      </c>
      <c r="D177" s="6">
        <f>SUM(D175:D176)</f>
        <v>0</v>
      </c>
      <c r="E177" s="6">
        <f t="shared" si="28"/>
        <v>247.68404347826089</v>
      </c>
      <c r="F177" s="6">
        <f t="shared" si="28"/>
        <v>185.93552173913045</v>
      </c>
      <c r="G177" s="95">
        <f t="shared" si="28"/>
        <v>348.02539130434781</v>
      </c>
      <c r="H177" s="95">
        <f t="shared" si="28"/>
        <v>71.948054347826087</v>
      </c>
      <c r="I177" s="95">
        <f t="shared" si="28"/>
        <v>139.62413043478261</v>
      </c>
      <c r="J177" s="95">
        <f t="shared" si="28"/>
        <v>879.9164347826088</v>
      </c>
      <c r="K177" s="6">
        <f t="shared" si="28"/>
        <v>0</v>
      </c>
      <c r="L177" s="6">
        <f t="shared" si="28"/>
        <v>0</v>
      </c>
      <c r="M177" s="6">
        <f t="shared" si="28"/>
        <v>0</v>
      </c>
      <c r="N177" s="6">
        <f t="shared" si="28"/>
        <v>0</v>
      </c>
      <c r="O177" s="6">
        <f t="shared" si="28"/>
        <v>0</v>
      </c>
      <c r="P177" s="6">
        <f t="shared" si="28"/>
        <v>0</v>
      </c>
      <c r="Q177" s="6">
        <f t="shared" si="28"/>
        <v>0</v>
      </c>
      <c r="R177" s="6">
        <f t="shared" si="28"/>
        <v>0</v>
      </c>
      <c r="S177" s="5">
        <f t="shared" si="28"/>
        <v>2045.2699673913046</v>
      </c>
    </row>
  </sheetData>
  <mergeCells count="4">
    <mergeCell ref="A1:S1"/>
    <mergeCell ref="A2:S2"/>
    <mergeCell ref="A3:S3"/>
    <mergeCell ref="C4:I4"/>
  </mergeCells>
  <pageMargins left="0.25" right="0.25" top="0.75" bottom="0.75" header="0.3" footer="0.3"/>
  <pageSetup paperSize="5" scale="38" fitToHeight="3" orientation="landscape" r:id="rId1"/>
  <rowBreaks count="2" manualBreakCount="2">
    <brk id="33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0"/>
  <sheetViews>
    <sheetView topLeftCell="A4" workbookViewId="0">
      <selection activeCell="J55" sqref="J55"/>
    </sheetView>
  </sheetViews>
  <sheetFormatPr defaultColWidth="9.140625" defaultRowHeight="12.75" x14ac:dyDescent="0.2"/>
  <cols>
    <col min="1" max="1" width="9.140625" style="87"/>
    <col min="2" max="2" width="8" style="87" bestFit="1" customWidth="1"/>
    <col min="3" max="3" width="20" style="87" bestFit="1" customWidth="1"/>
    <col min="4" max="4" width="15" style="87" bestFit="1" customWidth="1"/>
    <col min="5" max="5" width="35" style="87" bestFit="1" customWidth="1"/>
    <col min="6" max="8" width="10" style="87" bestFit="1" customWidth="1"/>
    <col min="9" max="9" width="5" style="87" bestFit="1" customWidth="1"/>
    <col min="10" max="18" width="8" style="87" bestFit="1" customWidth="1"/>
    <col min="19" max="22" width="12" style="87" bestFit="1" customWidth="1"/>
    <col min="23" max="16384" width="9.140625" style="87"/>
  </cols>
  <sheetData>
    <row r="1" spans="1:23" x14ac:dyDescent="0.2">
      <c r="A1" s="87" t="s">
        <v>173</v>
      </c>
    </row>
    <row r="2" spans="1:23" x14ac:dyDescent="0.2">
      <c r="A2" s="87" t="s">
        <v>172</v>
      </c>
    </row>
    <row r="3" spans="1:23" x14ac:dyDescent="0.2">
      <c r="A3" s="87" t="s">
        <v>171</v>
      </c>
    </row>
    <row r="4" spans="1:23" x14ac:dyDescent="0.2">
      <c r="A4" s="87" t="s">
        <v>189</v>
      </c>
    </row>
    <row r="5" spans="1:23" x14ac:dyDescent="0.2">
      <c r="A5" s="87" t="s">
        <v>170</v>
      </c>
    </row>
    <row r="7" spans="1:23" x14ac:dyDescent="0.2">
      <c r="A7" s="87" t="s">
        <v>169</v>
      </c>
    </row>
    <row r="9" spans="1:23" x14ac:dyDescent="0.2">
      <c r="A9" s="87" t="s">
        <v>168</v>
      </c>
      <c r="B9" s="87" t="s">
        <v>167</v>
      </c>
      <c r="C9" s="87" t="s">
        <v>166</v>
      </c>
      <c r="D9" s="87" t="s">
        <v>165</v>
      </c>
      <c r="E9" s="87" t="s">
        <v>164</v>
      </c>
      <c r="F9" s="87" t="s">
        <v>163</v>
      </c>
      <c r="G9" s="87" t="s">
        <v>162</v>
      </c>
      <c r="H9" s="87" t="s">
        <v>161</v>
      </c>
      <c r="I9" s="87" t="s">
        <v>160</v>
      </c>
      <c r="J9" s="87" t="s">
        <v>159</v>
      </c>
      <c r="K9" s="87" t="s">
        <v>158</v>
      </c>
      <c r="L9" s="87" t="s">
        <v>157</v>
      </c>
      <c r="M9" s="87" t="s">
        <v>156</v>
      </c>
      <c r="N9" s="87" t="s">
        <v>155</v>
      </c>
      <c r="O9" s="87" t="s">
        <v>154</v>
      </c>
      <c r="P9" s="87" t="s">
        <v>153</v>
      </c>
      <c r="Q9" s="87" t="s">
        <v>152</v>
      </c>
      <c r="R9" s="87" t="s">
        <v>151</v>
      </c>
      <c r="S9" s="87" t="s">
        <v>150</v>
      </c>
      <c r="T9" s="87" t="s">
        <v>149</v>
      </c>
      <c r="U9" s="87" t="s">
        <v>148</v>
      </c>
      <c r="V9" s="87" t="s">
        <v>147</v>
      </c>
    </row>
    <row r="10" spans="1:23" x14ac:dyDescent="0.2">
      <c r="A10" s="87" t="s">
        <v>88</v>
      </c>
      <c r="B10" s="87" t="s">
        <v>96</v>
      </c>
      <c r="C10" s="87" t="s">
        <v>127</v>
      </c>
      <c r="D10" s="87" t="s">
        <v>86</v>
      </c>
      <c r="E10" s="87" t="s">
        <v>100</v>
      </c>
      <c r="F10" s="87" t="s">
        <v>135</v>
      </c>
      <c r="G10" s="87" t="s">
        <v>98</v>
      </c>
      <c r="H10" s="87" t="s">
        <v>101</v>
      </c>
      <c r="I10" s="87" t="s">
        <v>81</v>
      </c>
      <c r="J10" s="87" t="s">
        <v>107</v>
      </c>
      <c r="K10" s="87" t="s">
        <v>79</v>
      </c>
      <c r="L10" s="87" t="s">
        <v>78</v>
      </c>
      <c r="M10" s="87" t="s">
        <v>77</v>
      </c>
      <c r="N10" s="88">
        <v>1</v>
      </c>
      <c r="O10" s="88">
        <v>1</v>
      </c>
      <c r="P10" s="88">
        <v>1</v>
      </c>
      <c r="Q10" s="88">
        <v>1</v>
      </c>
      <c r="R10" s="87" t="s">
        <v>76</v>
      </c>
      <c r="S10" s="89">
        <v>39434</v>
      </c>
      <c r="T10" s="89">
        <v>22745</v>
      </c>
      <c r="U10" s="89">
        <v>39434</v>
      </c>
      <c r="V10" s="89">
        <v>22762</v>
      </c>
      <c r="W10" s="89">
        <f>+U10+V10</f>
        <v>62196</v>
      </c>
    </row>
    <row r="11" spans="1:23" x14ac:dyDescent="0.2">
      <c r="A11" s="87" t="s">
        <v>88</v>
      </c>
      <c r="B11" s="87" t="s">
        <v>96</v>
      </c>
      <c r="C11" s="87" t="s">
        <v>123</v>
      </c>
      <c r="D11" s="87" t="s">
        <v>86</v>
      </c>
      <c r="E11" s="87" t="s">
        <v>85</v>
      </c>
      <c r="F11" s="87" t="s">
        <v>124</v>
      </c>
      <c r="G11" s="87" t="s">
        <v>83</v>
      </c>
      <c r="H11" s="87" t="s">
        <v>90</v>
      </c>
      <c r="I11" s="87" t="s">
        <v>81</v>
      </c>
      <c r="J11" s="87" t="s">
        <v>89</v>
      </c>
      <c r="K11" s="87" t="s">
        <v>79</v>
      </c>
      <c r="L11" s="87" t="s">
        <v>78</v>
      </c>
      <c r="M11" s="87" t="s">
        <v>77</v>
      </c>
      <c r="N11" s="88">
        <v>1</v>
      </c>
      <c r="O11" s="88">
        <v>1</v>
      </c>
      <c r="P11" s="88">
        <v>1</v>
      </c>
      <c r="Q11" s="88">
        <v>1</v>
      </c>
      <c r="R11" s="87" t="s">
        <v>76</v>
      </c>
      <c r="S11" s="89">
        <v>73336</v>
      </c>
      <c r="T11" s="89">
        <v>33603</v>
      </c>
      <c r="U11" s="89">
        <v>73336</v>
      </c>
      <c r="V11" s="89">
        <v>33660</v>
      </c>
      <c r="W11" s="89">
        <f t="shared" ref="W11:W32" si="0">+U11+V11</f>
        <v>106996</v>
      </c>
    </row>
    <row r="12" spans="1:23" x14ac:dyDescent="0.2">
      <c r="A12" s="87" t="s">
        <v>88</v>
      </c>
      <c r="B12" s="87" t="s">
        <v>96</v>
      </c>
      <c r="C12" s="87" t="s">
        <v>115</v>
      </c>
      <c r="D12" s="87" t="s">
        <v>86</v>
      </c>
      <c r="E12" s="87" t="s">
        <v>114</v>
      </c>
      <c r="F12" s="87" t="s">
        <v>113</v>
      </c>
      <c r="G12" s="87" t="s">
        <v>112</v>
      </c>
      <c r="H12" s="87" t="s">
        <v>111</v>
      </c>
      <c r="I12" s="87" t="s">
        <v>81</v>
      </c>
      <c r="J12" s="87" t="s">
        <v>72</v>
      </c>
      <c r="K12" s="87" t="s">
        <v>79</v>
      </c>
      <c r="L12" s="87" t="s">
        <v>78</v>
      </c>
      <c r="M12" s="87" t="s">
        <v>80</v>
      </c>
      <c r="N12" s="88">
        <v>1</v>
      </c>
      <c r="O12" s="88">
        <v>1</v>
      </c>
      <c r="P12" s="88">
        <v>1</v>
      </c>
      <c r="Q12" s="88">
        <v>1</v>
      </c>
      <c r="R12" s="87" t="s">
        <v>76</v>
      </c>
      <c r="S12" s="89">
        <v>85902</v>
      </c>
      <c r="T12" s="89">
        <v>26017</v>
      </c>
      <c r="U12" s="89">
        <v>87550</v>
      </c>
      <c r="V12" s="89">
        <v>26408</v>
      </c>
      <c r="W12" s="89">
        <f t="shared" si="0"/>
        <v>113958</v>
      </c>
    </row>
    <row r="13" spans="1:23" x14ac:dyDescent="0.2">
      <c r="A13" s="87" t="s">
        <v>88</v>
      </c>
      <c r="B13" s="87" t="s">
        <v>96</v>
      </c>
      <c r="C13" s="87" t="s">
        <v>91</v>
      </c>
      <c r="D13" s="87" t="s">
        <v>86</v>
      </c>
      <c r="E13" s="87" t="s">
        <v>85</v>
      </c>
      <c r="F13" s="87" t="s">
        <v>140</v>
      </c>
      <c r="G13" s="87" t="s">
        <v>83</v>
      </c>
      <c r="H13" s="87" t="s">
        <v>90</v>
      </c>
      <c r="I13" s="87" t="s">
        <v>81</v>
      </c>
      <c r="J13" s="87" t="s">
        <v>107</v>
      </c>
      <c r="K13" s="87" t="s">
        <v>79</v>
      </c>
      <c r="L13" s="87" t="s">
        <v>78</v>
      </c>
      <c r="M13" s="87" t="s">
        <v>80</v>
      </c>
      <c r="N13" s="88">
        <v>1</v>
      </c>
      <c r="O13" s="88">
        <v>1</v>
      </c>
      <c r="P13" s="88">
        <v>1</v>
      </c>
      <c r="Q13" s="88">
        <v>1</v>
      </c>
      <c r="R13" s="87" t="s">
        <v>76</v>
      </c>
      <c r="S13" s="89">
        <v>83604</v>
      </c>
      <c r="T13" s="89">
        <v>25591</v>
      </c>
      <c r="U13" s="89">
        <v>83604</v>
      </c>
      <c r="V13" s="89">
        <v>25673</v>
      </c>
      <c r="W13" s="89">
        <f t="shared" si="0"/>
        <v>109277</v>
      </c>
    </row>
    <row r="14" spans="1:23" x14ac:dyDescent="0.2">
      <c r="A14" s="87" t="s">
        <v>88</v>
      </c>
      <c r="B14" s="87" t="s">
        <v>96</v>
      </c>
      <c r="C14" s="87" t="s">
        <v>121</v>
      </c>
      <c r="D14" s="87" t="s">
        <v>86</v>
      </c>
      <c r="E14" s="87" t="s">
        <v>114</v>
      </c>
      <c r="F14" s="87" t="s">
        <v>120</v>
      </c>
      <c r="G14" s="87" t="s">
        <v>112</v>
      </c>
      <c r="H14" s="87" t="s">
        <v>119</v>
      </c>
      <c r="I14" s="87" t="s">
        <v>81</v>
      </c>
      <c r="J14" s="87" t="s">
        <v>118</v>
      </c>
      <c r="K14" s="87" t="s">
        <v>79</v>
      </c>
      <c r="L14" s="87" t="s">
        <v>78</v>
      </c>
      <c r="M14" s="87" t="s">
        <v>80</v>
      </c>
      <c r="N14" s="88">
        <v>1</v>
      </c>
      <c r="O14" s="88">
        <v>1</v>
      </c>
      <c r="P14" s="88">
        <v>1</v>
      </c>
      <c r="Q14" s="88">
        <v>1</v>
      </c>
      <c r="R14" s="87" t="s">
        <v>76</v>
      </c>
      <c r="S14" s="89">
        <v>87550</v>
      </c>
      <c r="T14" s="89">
        <v>26323</v>
      </c>
      <c r="U14" s="89">
        <v>87550</v>
      </c>
      <c r="V14" s="89">
        <v>26408</v>
      </c>
      <c r="W14" s="89">
        <f t="shared" si="0"/>
        <v>113958</v>
      </c>
    </row>
    <row r="15" spans="1:23" x14ac:dyDescent="0.2">
      <c r="A15" s="87" t="s">
        <v>88</v>
      </c>
      <c r="B15" s="87" t="s">
        <v>96</v>
      </c>
      <c r="C15" s="87" t="s">
        <v>110</v>
      </c>
      <c r="D15" s="87" t="s">
        <v>86</v>
      </c>
      <c r="E15" s="87" t="s">
        <v>85</v>
      </c>
      <c r="F15" s="87" t="s">
        <v>109</v>
      </c>
      <c r="G15" s="87" t="s">
        <v>83</v>
      </c>
      <c r="H15" s="87" t="s">
        <v>108</v>
      </c>
      <c r="I15" s="87" t="s">
        <v>81</v>
      </c>
      <c r="J15" s="87" t="s">
        <v>89</v>
      </c>
      <c r="K15" s="87" t="s">
        <v>79</v>
      </c>
      <c r="L15" s="87" t="s">
        <v>78</v>
      </c>
      <c r="M15" s="87" t="s">
        <v>80</v>
      </c>
      <c r="N15" s="88">
        <v>1</v>
      </c>
      <c r="O15" s="88">
        <v>1</v>
      </c>
      <c r="P15" s="88">
        <v>1</v>
      </c>
      <c r="Q15" s="88">
        <v>1</v>
      </c>
      <c r="R15" s="87" t="s">
        <v>76</v>
      </c>
      <c r="S15" s="89">
        <v>83604</v>
      </c>
      <c r="T15" s="89">
        <v>25591</v>
      </c>
      <c r="U15" s="89">
        <v>83604</v>
      </c>
      <c r="V15" s="89">
        <v>25673</v>
      </c>
      <c r="W15" s="89">
        <f t="shared" si="0"/>
        <v>109277</v>
      </c>
    </row>
    <row r="16" spans="1:23" x14ac:dyDescent="0.2">
      <c r="A16" s="87" t="s">
        <v>88</v>
      </c>
      <c r="B16" s="87" t="s">
        <v>96</v>
      </c>
      <c r="C16" s="87" t="s">
        <v>123</v>
      </c>
      <c r="D16" s="87" t="s">
        <v>86</v>
      </c>
      <c r="E16" s="87" t="s">
        <v>85</v>
      </c>
      <c r="F16" s="87" t="s">
        <v>122</v>
      </c>
      <c r="G16" s="87" t="s">
        <v>83</v>
      </c>
      <c r="H16" s="87" t="s">
        <v>92</v>
      </c>
      <c r="I16" s="87" t="s">
        <v>81</v>
      </c>
      <c r="J16" s="87" t="s">
        <v>77</v>
      </c>
      <c r="K16" s="87" t="s">
        <v>79</v>
      </c>
      <c r="L16" s="87" t="s">
        <v>78</v>
      </c>
      <c r="M16" s="87" t="s">
        <v>77</v>
      </c>
      <c r="N16" s="88">
        <v>1</v>
      </c>
      <c r="O16" s="88">
        <v>1</v>
      </c>
      <c r="P16" s="88">
        <v>1</v>
      </c>
      <c r="Q16" s="88">
        <v>1</v>
      </c>
      <c r="R16" s="87" t="s">
        <v>76</v>
      </c>
      <c r="S16" s="89">
        <v>73075</v>
      </c>
      <c r="T16" s="89">
        <v>33555</v>
      </c>
      <c r="U16" s="89">
        <v>73336</v>
      </c>
      <c r="V16" s="89">
        <v>33660</v>
      </c>
      <c r="W16" s="89">
        <f t="shared" si="0"/>
        <v>106996</v>
      </c>
    </row>
    <row r="17" spans="1:23" x14ac:dyDescent="0.2">
      <c r="A17" s="87" t="s">
        <v>88</v>
      </c>
      <c r="B17" s="87" t="s">
        <v>96</v>
      </c>
      <c r="C17" s="87" t="s">
        <v>127</v>
      </c>
      <c r="D17" s="87" t="s">
        <v>86</v>
      </c>
      <c r="E17" s="87" t="s">
        <v>114</v>
      </c>
      <c r="F17" s="87" t="s">
        <v>134</v>
      </c>
      <c r="G17" s="87" t="s">
        <v>112</v>
      </c>
      <c r="H17" s="87" t="s">
        <v>119</v>
      </c>
      <c r="I17" s="87" t="s">
        <v>81</v>
      </c>
      <c r="J17" s="87" t="s">
        <v>72</v>
      </c>
      <c r="K17" s="87" t="s">
        <v>79</v>
      </c>
      <c r="L17" s="87" t="s">
        <v>78</v>
      </c>
      <c r="M17" s="87" t="s">
        <v>80</v>
      </c>
      <c r="N17" s="88">
        <v>1</v>
      </c>
      <c r="O17" s="88">
        <v>1</v>
      </c>
      <c r="P17" s="88">
        <v>1</v>
      </c>
      <c r="Q17" s="88">
        <v>1</v>
      </c>
      <c r="R17" s="87" t="s">
        <v>76</v>
      </c>
      <c r="S17" s="89">
        <v>87550</v>
      </c>
      <c r="T17" s="89">
        <v>26323</v>
      </c>
      <c r="U17" s="89">
        <v>87550</v>
      </c>
      <c r="V17" s="89">
        <v>26408</v>
      </c>
      <c r="W17" s="89">
        <f t="shared" si="0"/>
        <v>113958</v>
      </c>
    </row>
    <row r="18" spans="1:23" x14ac:dyDescent="0.2">
      <c r="A18" s="87" t="s">
        <v>88</v>
      </c>
      <c r="B18" s="87" t="s">
        <v>96</v>
      </c>
      <c r="C18" s="87" t="s">
        <v>127</v>
      </c>
      <c r="D18" s="87" t="s">
        <v>86</v>
      </c>
      <c r="E18" s="87" t="s">
        <v>85</v>
      </c>
      <c r="F18" s="87" t="s">
        <v>133</v>
      </c>
      <c r="G18" s="87" t="s">
        <v>83</v>
      </c>
      <c r="H18" s="87" t="s">
        <v>108</v>
      </c>
      <c r="I18" s="87" t="s">
        <v>81</v>
      </c>
      <c r="J18" s="87" t="s">
        <v>89</v>
      </c>
      <c r="K18" s="87" t="s">
        <v>79</v>
      </c>
      <c r="L18" s="87" t="s">
        <v>78</v>
      </c>
      <c r="M18" s="87" t="s">
        <v>80</v>
      </c>
      <c r="N18" s="88">
        <v>1</v>
      </c>
      <c r="O18" s="88">
        <v>1</v>
      </c>
      <c r="P18" s="88">
        <v>1</v>
      </c>
      <c r="Q18" s="88">
        <v>1</v>
      </c>
      <c r="R18" s="87" t="s">
        <v>76</v>
      </c>
      <c r="S18" s="89">
        <v>83604</v>
      </c>
      <c r="T18" s="89">
        <v>25591</v>
      </c>
      <c r="U18" s="89">
        <v>83604</v>
      </c>
      <c r="V18" s="89">
        <v>25673</v>
      </c>
      <c r="W18" s="89">
        <f t="shared" si="0"/>
        <v>109277</v>
      </c>
    </row>
    <row r="19" spans="1:23" x14ac:dyDescent="0.2">
      <c r="A19" s="87" t="s">
        <v>88</v>
      </c>
      <c r="B19" s="87" t="s">
        <v>96</v>
      </c>
      <c r="C19" s="87" t="s">
        <v>95</v>
      </c>
      <c r="D19" s="87" t="s">
        <v>86</v>
      </c>
      <c r="E19" s="87" t="s">
        <v>85</v>
      </c>
      <c r="F19" s="87" t="s">
        <v>106</v>
      </c>
      <c r="G19" s="87" t="s">
        <v>83</v>
      </c>
      <c r="H19" s="87" t="s">
        <v>90</v>
      </c>
      <c r="I19" s="87" t="s">
        <v>81</v>
      </c>
      <c r="J19" s="87" t="s">
        <v>105</v>
      </c>
      <c r="K19" s="87" t="s">
        <v>79</v>
      </c>
      <c r="L19" s="87" t="s">
        <v>78</v>
      </c>
      <c r="M19" s="87" t="s">
        <v>77</v>
      </c>
      <c r="N19" s="88">
        <v>1</v>
      </c>
      <c r="O19" s="88">
        <v>1</v>
      </c>
      <c r="P19" s="88">
        <v>1</v>
      </c>
      <c r="Q19" s="88">
        <v>1</v>
      </c>
      <c r="R19" s="87" t="s">
        <v>76</v>
      </c>
      <c r="S19" s="89">
        <v>73336</v>
      </c>
      <c r="T19" s="89">
        <v>33603</v>
      </c>
      <c r="U19" s="89">
        <v>73336</v>
      </c>
      <c r="V19" s="89">
        <v>33660</v>
      </c>
      <c r="W19" s="89">
        <f t="shared" si="0"/>
        <v>106996</v>
      </c>
    </row>
    <row r="20" spans="1:23" x14ac:dyDescent="0.2">
      <c r="A20" s="87" t="s">
        <v>88</v>
      </c>
      <c r="B20" s="87" t="s">
        <v>96</v>
      </c>
      <c r="C20" s="87" t="s">
        <v>95</v>
      </c>
      <c r="D20" s="87" t="s">
        <v>86</v>
      </c>
      <c r="E20" s="87" t="s">
        <v>85</v>
      </c>
      <c r="F20" s="87" t="s">
        <v>104</v>
      </c>
      <c r="G20" s="87" t="s">
        <v>83</v>
      </c>
      <c r="H20" s="87" t="s">
        <v>92</v>
      </c>
      <c r="I20" s="87" t="s">
        <v>81</v>
      </c>
      <c r="J20" s="87" t="s">
        <v>103</v>
      </c>
      <c r="K20" s="87" t="s">
        <v>79</v>
      </c>
      <c r="L20" s="87" t="s">
        <v>78</v>
      </c>
      <c r="M20" s="87" t="s">
        <v>80</v>
      </c>
      <c r="N20" s="88">
        <v>1</v>
      </c>
      <c r="O20" s="88">
        <v>1</v>
      </c>
      <c r="P20" s="88">
        <v>1</v>
      </c>
      <c r="Q20" s="88">
        <v>1</v>
      </c>
      <c r="R20" s="87" t="s">
        <v>76</v>
      </c>
      <c r="S20" s="89">
        <v>80545</v>
      </c>
      <c r="T20" s="89">
        <v>25025</v>
      </c>
      <c r="U20" s="89">
        <v>83604</v>
      </c>
      <c r="V20" s="89">
        <v>25673</v>
      </c>
      <c r="W20" s="89">
        <f t="shared" si="0"/>
        <v>109277</v>
      </c>
    </row>
    <row r="21" spans="1:23" x14ac:dyDescent="0.2">
      <c r="A21" s="87" t="s">
        <v>88</v>
      </c>
      <c r="B21" s="87" t="s">
        <v>96</v>
      </c>
      <c r="C21" s="87" t="s">
        <v>95</v>
      </c>
      <c r="D21" s="87" t="s">
        <v>86</v>
      </c>
      <c r="E21" s="87" t="s">
        <v>100</v>
      </c>
      <c r="F21" s="87" t="s">
        <v>102</v>
      </c>
      <c r="G21" s="87" t="s">
        <v>98</v>
      </c>
      <c r="H21" s="87" t="s">
        <v>101</v>
      </c>
      <c r="I21" s="87" t="s">
        <v>81</v>
      </c>
      <c r="J21" s="87" t="s">
        <v>80</v>
      </c>
      <c r="K21" s="87" t="s">
        <v>79</v>
      </c>
      <c r="L21" s="87" t="s">
        <v>78</v>
      </c>
      <c r="M21" s="87" t="s">
        <v>77</v>
      </c>
      <c r="N21" s="88">
        <v>1</v>
      </c>
      <c r="O21" s="88">
        <v>1</v>
      </c>
      <c r="P21" s="88">
        <v>1</v>
      </c>
      <c r="Q21" s="88">
        <v>1</v>
      </c>
      <c r="R21" s="87" t="s">
        <v>76</v>
      </c>
      <c r="S21" s="89">
        <v>39434</v>
      </c>
      <c r="T21" s="89">
        <v>22745</v>
      </c>
      <c r="U21" s="89">
        <v>39434</v>
      </c>
      <c r="V21" s="89">
        <v>22762</v>
      </c>
      <c r="W21" s="89">
        <f t="shared" si="0"/>
        <v>62196</v>
      </c>
    </row>
    <row r="22" spans="1:23" x14ac:dyDescent="0.2">
      <c r="A22" s="87" t="s">
        <v>88</v>
      </c>
      <c r="B22" s="87" t="s">
        <v>96</v>
      </c>
      <c r="C22" s="87" t="s">
        <v>95</v>
      </c>
      <c r="D22" s="87" t="s">
        <v>86</v>
      </c>
      <c r="E22" s="87" t="s">
        <v>100</v>
      </c>
      <c r="F22" s="87" t="s">
        <v>99</v>
      </c>
      <c r="G22" s="87" t="s">
        <v>98</v>
      </c>
      <c r="H22" s="87" t="s">
        <v>97</v>
      </c>
      <c r="I22" s="87" t="s">
        <v>81</v>
      </c>
      <c r="J22" s="87" t="s">
        <v>77</v>
      </c>
      <c r="K22" s="87" t="s">
        <v>79</v>
      </c>
      <c r="L22" s="87" t="s">
        <v>78</v>
      </c>
      <c r="M22" s="87" t="s">
        <v>80</v>
      </c>
      <c r="N22" s="88">
        <v>1</v>
      </c>
      <c r="O22" s="88">
        <v>1</v>
      </c>
      <c r="P22" s="88">
        <v>1</v>
      </c>
      <c r="Q22" s="88">
        <v>1</v>
      </c>
      <c r="R22" s="87" t="s">
        <v>76</v>
      </c>
      <c r="S22" s="89">
        <v>34966</v>
      </c>
      <c r="T22" s="89">
        <v>16548</v>
      </c>
      <c r="U22" s="89">
        <v>36417</v>
      </c>
      <c r="V22" s="89">
        <v>16888</v>
      </c>
      <c r="W22" s="89">
        <f t="shared" si="0"/>
        <v>53305</v>
      </c>
    </row>
    <row r="23" spans="1:23" x14ac:dyDescent="0.2">
      <c r="A23" s="87" t="s">
        <v>88</v>
      </c>
      <c r="B23" s="87" t="s">
        <v>96</v>
      </c>
      <c r="C23" s="87" t="s">
        <v>127</v>
      </c>
      <c r="D23" s="87" t="s">
        <v>86</v>
      </c>
      <c r="E23" s="87" t="s">
        <v>132</v>
      </c>
      <c r="F23" s="87" t="s">
        <v>131</v>
      </c>
      <c r="G23" s="87" t="s">
        <v>130</v>
      </c>
      <c r="H23" s="87" t="s">
        <v>129</v>
      </c>
      <c r="I23" s="87" t="s">
        <v>81</v>
      </c>
      <c r="J23" s="87" t="s">
        <v>128</v>
      </c>
      <c r="K23" s="87" t="s">
        <v>79</v>
      </c>
      <c r="L23" s="87" t="s">
        <v>78</v>
      </c>
      <c r="M23" s="87" t="s">
        <v>80</v>
      </c>
      <c r="N23" s="88">
        <v>1</v>
      </c>
      <c r="O23" s="88">
        <v>1</v>
      </c>
      <c r="P23" s="88">
        <v>1</v>
      </c>
      <c r="Q23" s="88">
        <v>1</v>
      </c>
      <c r="R23" s="87" t="s">
        <v>76</v>
      </c>
      <c r="S23" s="89">
        <v>91642</v>
      </c>
      <c r="T23" s="89">
        <v>27082</v>
      </c>
      <c r="U23" s="89">
        <v>91642</v>
      </c>
      <c r="V23" s="89">
        <v>27171</v>
      </c>
      <c r="W23" s="89">
        <f t="shared" si="0"/>
        <v>118813</v>
      </c>
    </row>
    <row r="24" spans="1:23" x14ac:dyDescent="0.2">
      <c r="A24" s="87" t="s">
        <v>88</v>
      </c>
      <c r="B24" s="87" t="s">
        <v>178</v>
      </c>
      <c r="C24" s="87" t="s">
        <v>179</v>
      </c>
      <c r="D24" s="87" t="s">
        <v>86</v>
      </c>
      <c r="E24" s="87" t="s">
        <v>100</v>
      </c>
      <c r="F24" s="87" t="s">
        <v>180</v>
      </c>
      <c r="G24" s="87" t="s">
        <v>98</v>
      </c>
      <c r="H24" s="87" t="s">
        <v>181</v>
      </c>
      <c r="I24" s="87" t="s">
        <v>81</v>
      </c>
      <c r="J24" s="87" t="s">
        <v>103</v>
      </c>
      <c r="K24" s="87" t="s">
        <v>79</v>
      </c>
      <c r="L24" s="87" t="s">
        <v>78</v>
      </c>
      <c r="M24" s="87" t="s">
        <v>80</v>
      </c>
      <c r="N24" s="88">
        <v>0</v>
      </c>
      <c r="O24" s="88">
        <v>0</v>
      </c>
      <c r="P24" s="88">
        <v>1</v>
      </c>
      <c r="Q24" s="88">
        <v>1</v>
      </c>
      <c r="R24" s="87" t="s">
        <v>76</v>
      </c>
      <c r="S24" s="89">
        <v>35330</v>
      </c>
      <c r="T24" s="89">
        <v>16625</v>
      </c>
      <c r="U24" s="89">
        <v>36793</v>
      </c>
      <c r="V24" s="89">
        <v>16965</v>
      </c>
      <c r="W24" s="89">
        <f t="shared" si="0"/>
        <v>53758</v>
      </c>
    </row>
    <row r="25" spans="1:23" x14ac:dyDescent="0.2">
      <c r="A25" s="87" t="s">
        <v>88</v>
      </c>
      <c r="B25" s="87" t="s">
        <v>96</v>
      </c>
      <c r="C25" s="87" t="s">
        <v>87</v>
      </c>
      <c r="D25" s="87" t="s">
        <v>86</v>
      </c>
      <c r="E25" s="87" t="s">
        <v>146</v>
      </c>
      <c r="F25" s="87" t="s">
        <v>145</v>
      </c>
      <c r="G25" s="87" t="s">
        <v>144</v>
      </c>
      <c r="H25" s="87" t="s">
        <v>143</v>
      </c>
      <c r="I25" s="87" t="s">
        <v>81</v>
      </c>
      <c r="J25" s="87" t="s">
        <v>141</v>
      </c>
      <c r="K25" s="87" t="s">
        <v>79</v>
      </c>
      <c r="L25" s="87" t="s">
        <v>78</v>
      </c>
      <c r="M25" s="87" t="s">
        <v>77</v>
      </c>
      <c r="N25" s="88">
        <v>1</v>
      </c>
      <c r="O25" s="88">
        <v>1</v>
      </c>
      <c r="P25" s="88">
        <v>1</v>
      </c>
      <c r="Q25" s="88">
        <v>1</v>
      </c>
      <c r="R25" s="87" t="s">
        <v>76</v>
      </c>
      <c r="S25" s="89">
        <v>47047</v>
      </c>
      <c r="T25" s="89">
        <v>25192</v>
      </c>
      <c r="U25" s="89">
        <v>49153</v>
      </c>
      <c r="V25" s="89">
        <v>25907</v>
      </c>
      <c r="W25" s="89">
        <f t="shared" si="0"/>
        <v>75060</v>
      </c>
    </row>
    <row r="26" spans="1:23" x14ac:dyDescent="0.2">
      <c r="A26" s="87" t="s">
        <v>88</v>
      </c>
      <c r="B26" s="87" t="s">
        <v>96</v>
      </c>
      <c r="C26" s="87" t="s">
        <v>138</v>
      </c>
      <c r="D26" s="87" t="s">
        <v>86</v>
      </c>
      <c r="E26" s="87" t="s">
        <v>85</v>
      </c>
      <c r="F26" s="87" t="s">
        <v>139</v>
      </c>
      <c r="G26" s="87" t="s">
        <v>83</v>
      </c>
      <c r="H26" s="87" t="s">
        <v>125</v>
      </c>
      <c r="I26" s="87" t="s">
        <v>81</v>
      </c>
      <c r="J26" s="87" t="s">
        <v>89</v>
      </c>
      <c r="K26" s="87" t="s">
        <v>79</v>
      </c>
      <c r="L26" s="87" t="s">
        <v>78</v>
      </c>
      <c r="M26" s="87" t="s">
        <v>80</v>
      </c>
      <c r="N26" s="88">
        <v>1</v>
      </c>
      <c r="O26" s="88">
        <v>1</v>
      </c>
      <c r="P26" s="88">
        <v>1</v>
      </c>
      <c r="Q26" s="88">
        <v>1</v>
      </c>
      <c r="R26" s="87" t="s">
        <v>76</v>
      </c>
      <c r="S26" s="89">
        <v>79013</v>
      </c>
      <c r="T26" s="89">
        <v>24741</v>
      </c>
      <c r="U26" s="89">
        <v>82683</v>
      </c>
      <c r="V26" s="89">
        <v>25501</v>
      </c>
      <c r="W26" s="89">
        <f t="shared" si="0"/>
        <v>108184</v>
      </c>
    </row>
    <row r="27" spans="1:23" x14ac:dyDescent="0.2">
      <c r="A27" s="87" t="s">
        <v>88</v>
      </c>
      <c r="B27" s="87" t="s">
        <v>96</v>
      </c>
      <c r="C27" s="87" t="s">
        <v>138</v>
      </c>
      <c r="D27" s="87" t="s">
        <v>86</v>
      </c>
      <c r="E27" s="87" t="s">
        <v>85</v>
      </c>
      <c r="F27" s="87" t="s">
        <v>137</v>
      </c>
      <c r="G27" s="87" t="s">
        <v>83</v>
      </c>
      <c r="H27" s="87" t="s">
        <v>82</v>
      </c>
      <c r="I27" s="87" t="s">
        <v>81</v>
      </c>
      <c r="J27" s="87" t="s">
        <v>136</v>
      </c>
      <c r="K27" s="87" t="s">
        <v>79</v>
      </c>
      <c r="L27" s="87" t="s">
        <v>78</v>
      </c>
      <c r="M27" s="87" t="s">
        <v>80</v>
      </c>
      <c r="N27" s="88">
        <v>1</v>
      </c>
      <c r="O27" s="88">
        <v>1</v>
      </c>
      <c r="P27" s="88">
        <v>1</v>
      </c>
      <c r="Q27" s="88">
        <v>1</v>
      </c>
      <c r="R27" s="87" t="s">
        <v>76</v>
      </c>
      <c r="S27" s="89">
        <v>74346</v>
      </c>
      <c r="T27" s="89">
        <v>23893</v>
      </c>
      <c r="U27" s="89">
        <v>77789</v>
      </c>
      <c r="V27" s="89">
        <v>24588</v>
      </c>
      <c r="W27" s="89">
        <f t="shared" si="0"/>
        <v>102377</v>
      </c>
    </row>
    <row r="28" spans="1:23" x14ac:dyDescent="0.2">
      <c r="A28" s="87" t="s">
        <v>88</v>
      </c>
      <c r="B28" s="87" t="s">
        <v>96</v>
      </c>
      <c r="C28" s="87" t="s">
        <v>117</v>
      </c>
      <c r="D28" s="87" t="s">
        <v>86</v>
      </c>
      <c r="E28" s="87" t="s">
        <v>85</v>
      </c>
      <c r="F28" s="87" t="s">
        <v>116</v>
      </c>
      <c r="G28" s="87" t="s">
        <v>83</v>
      </c>
      <c r="H28" s="87" t="s">
        <v>90</v>
      </c>
      <c r="I28" s="87" t="s">
        <v>81</v>
      </c>
      <c r="J28" s="87" t="s">
        <v>107</v>
      </c>
      <c r="K28" s="87" t="s">
        <v>79</v>
      </c>
      <c r="L28" s="87" t="s">
        <v>78</v>
      </c>
      <c r="M28" s="87" t="s">
        <v>77</v>
      </c>
      <c r="N28" s="88">
        <v>1</v>
      </c>
      <c r="O28" s="88">
        <v>1</v>
      </c>
      <c r="P28" s="88">
        <v>1</v>
      </c>
      <c r="Q28" s="88">
        <v>1</v>
      </c>
      <c r="R28" s="87" t="s">
        <v>76</v>
      </c>
      <c r="S28" s="89">
        <v>73336</v>
      </c>
      <c r="T28" s="89">
        <v>33603</v>
      </c>
      <c r="U28" s="89">
        <v>73336</v>
      </c>
      <c r="V28" s="89">
        <v>33660</v>
      </c>
      <c r="W28" s="89">
        <f t="shared" si="0"/>
        <v>106996</v>
      </c>
    </row>
    <row r="29" spans="1:23" x14ac:dyDescent="0.2">
      <c r="A29" s="87" t="s">
        <v>88</v>
      </c>
      <c r="B29" s="87" t="s">
        <v>96</v>
      </c>
      <c r="C29" s="87" t="s">
        <v>95</v>
      </c>
      <c r="D29" s="87" t="s">
        <v>94</v>
      </c>
      <c r="E29" s="87" t="s">
        <v>85</v>
      </c>
      <c r="F29" s="87" t="s">
        <v>93</v>
      </c>
      <c r="G29" s="87" t="s">
        <v>83</v>
      </c>
      <c r="H29" s="87" t="s">
        <v>92</v>
      </c>
      <c r="I29" s="87" t="s">
        <v>81</v>
      </c>
      <c r="J29" s="87" t="s">
        <v>89</v>
      </c>
      <c r="K29" s="87" t="s">
        <v>79</v>
      </c>
      <c r="L29" s="87" t="s">
        <v>78</v>
      </c>
      <c r="M29" s="87" t="s">
        <v>77</v>
      </c>
      <c r="N29" s="88">
        <v>1</v>
      </c>
      <c r="O29" s="88">
        <v>1</v>
      </c>
      <c r="P29" s="88">
        <v>1</v>
      </c>
      <c r="Q29" s="88">
        <v>1</v>
      </c>
      <c r="R29" s="87" t="s">
        <v>76</v>
      </c>
      <c r="S29" s="89">
        <v>69310</v>
      </c>
      <c r="T29" s="89">
        <v>32367</v>
      </c>
      <c r="U29" s="89">
        <v>72529</v>
      </c>
      <c r="V29" s="89">
        <v>33419</v>
      </c>
      <c r="W29" s="89">
        <f t="shared" si="0"/>
        <v>105948</v>
      </c>
    </row>
    <row r="30" spans="1:23" x14ac:dyDescent="0.2">
      <c r="A30" s="87" t="s">
        <v>88</v>
      </c>
      <c r="B30" s="87" t="s">
        <v>96</v>
      </c>
      <c r="C30" s="87" t="s">
        <v>87</v>
      </c>
      <c r="D30" s="87" t="s">
        <v>86</v>
      </c>
      <c r="E30" s="87" t="s">
        <v>85</v>
      </c>
      <c r="F30" s="87" t="s">
        <v>142</v>
      </c>
      <c r="G30" s="87" t="s">
        <v>83</v>
      </c>
      <c r="H30" s="87" t="s">
        <v>92</v>
      </c>
      <c r="I30" s="87" t="s">
        <v>81</v>
      </c>
      <c r="J30" s="87" t="s">
        <v>141</v>
      </c>
      <c r="K30" s="87" t="s">
        <v>79</v>
      </c>
      <c r="L30" s="87" t="s">
        <v>78</v>
      </c>
      <c r="M30" s="87" t="s">
        <v>80</v>
      </c>
      <c r="N30" s="88">
        <v>1</v>
      </c>
      <c r="O30" s="88">
        <v>1</v>
      </c>
      <c r="P30" s="88">
        <v>1</v>
      </c>
      <c r="Q30" s="88">
        <v>1</v>
      </c>
      <c r="R30" s="87" t="s">
        <v>76</v>
      </c>
      <c r="S30" s="89">
        <v>80219</v>
      </c>
      <c r="T30" s="89">
        <v>24964</v>
      </c>
      <c r="U30" s="89">
        <v>83604</v>
      </c>
      <c r="V30" s="89">
        <v>25673</v>
      </c>
      <c r="W30" s="89">
        <f t="shared" si="0"/>
        <v>109277</v>
      </c>
    </row>
    <row r="31" spans="1:23" x14ac:dyDescent="0.2">
      <c r="A31" s="87" t="s">
        <v>88</v>
      </c>
      <c r="B31" s="87" t="s">
        <v>96</v>
      </c>
      <c r="C31" s="87" t="s">
        <v>87</v>
      </c>
      <c r="D31" s="87" t="s">
        <v>86</v>
      </c>
      <c r="E31" s="87" t="s">
        <v>85</v>
      </c>
      <c r="F31" s="87" t="s">
        <v>84</v>
      </c>
      <c r="G31" s="87" t="s">
        <v>83</v>
      </c>
      <c r="H31" s="87" t="s">
        <v>82</v>
      </c>
      <c r="I31" s="87" t="s">
        <v>81</v>
      </c>
      <c r="J31" s="87" t="s">
        <v>80</v>
      </c>
      <c r="K31" s="87" t="s">
        <v>79</v>
      </c>
      <c r="L31" s="87" t="s">
        <v>78</v>
      </c>
      <c r="M31" s="87" t="s">
        <v>77</v>
      </c>
      <c r="N31" s="88">
        <v>1</v>
      </c>
      <c r="O31" s="88">
        <v>1</v>
      </c>
      <c r="P31" s="88">
        <v>1</v>
      </c>
      <c r="Q31" s="88">
        <v>1</v>
      </c>
      <c r="R31" s="87" t="s">
        <v>76</v>
      </c>
      <c r="S31" s="89">
        <v>65475</v>
      </c>
      <c r="T31" s="89">
        <v>31133</v>
      </c>
      <c r="U31" s="89">
        <v>68513</v>
      </c>
      <c r="V31" s="89">
        <v>32140</v>
      </c>
      <c r="W31" s="89">
        <f t="shared" si="0"/>
        <v>100653</v>
      </c>
    </row>
    <row r="32" spans="1:23" x14ac:dyDescent="0.2">
      <c r="A32" s="87" t="s">
        <v>88</v>
      </c>
      <c r="B32" s="87" t="s">
        <v>96</v>
      </c>
      <c r="C32" s="87" t="s">
        <v>127</v>
      </c>
      <c r="D32" s="87" t="s">
        <v>86</v>
      </c>
      <c r="E32" s="87" t="s">
        <v>85</v>
      </c>
      <c r="F32" s="87" t="s">
        <v>126</v>
      </c>
      <c r="G32" s="87" t="s">
        <v>83</v>
      </c>
      <c r="H32" s="87" t="s">
        <v>125</v>
      </c>
      <c r="I32" s="87" t="s">
        <v>81</v>
      </c>
      <c r="J32" s="87" t="s">
        <v>77</v>
      </c>
      <c r="K32" s="87" t="s">
        <v>79</v>
      </c>
      <c r="L32" s="87" t="s">
        <v>78</v>
      </c>
      <c r="M32" s="87" t="s">
        <v>77</v>
      </c>
      <c r="N32" s="88">
        <v>1</v>
      </c>
      <c r="O32" s="88">
        <v>1</v>
      </c>
      <c r="P32" s="88">
        <v>1</v>
      </c>
      <c r="Q32" s="88">
        <v>1</v>
      </c>
      <c r="R32" s="87" t="s">
        <v>76</v>
      </c>
      <c r="S32" s="89">
        <v>69841</v>
      </c>
      <c r="T32" s="89">
        <v>32536</v>
      </c>
      <c r="U32" s="89">
        <v>73063</v>
      </c>
      <c r="V32" s="89">
        <v>33592</v>
      </c>
      <c r="W32" s="89">
        <f t="shared" si="0"/>
        <v>106655</v>
      </c>
    </row>
    <row r="33" spans="19:23" x14ac:dyDescent="0.2">
      <c r="U33" s="89">
        <f>SUM(U10:U32)</f>
        <v>1641464</v>
      </c>
      <c r="V33" s="89">
        <f>SUM(V10:V32)</f>
        <v>623924</v>
      </c>
      <c r="W33" s="89"/>
    </row>
    <row r="40" spans="19:23" x14ac:dyDescent="0.2">
      <c r="S40" s="87" t="s">
        <v>190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Template</vt:lpstr>
      <vt:lpstr>Example 1st WP of year</vt:lpstr>
      <vt:lpstr>Example 2nd WP of year</vt:lpstr>
      <vt:lpstr>FY19 2712 Payroll L01 Fund Map</vt:lpstr>
      <vt:lpstr>NEBS 130</vt:lpstr>
      <vt:lpstr>'FY19 2712 Payroll L01 Fund Map'!Print_Titles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Young</dc:creator>
  <cp:lastModifiedBy>Frances  B. Lincoln</cp:lastModifiedBy>
  <cp:lastPrinted>2019-08-22T16:02:50Z</cp:lastPrinted>
  <dcterms:created xsi:type="dcterms:W3CDTF">2014-10-04T16:51:31Z</dcterms:created>
  <dcterms:modified xsi:type="dcterms:W3CDTF">2019-08-23T17:13:16Z</dcterms:modified>
</cp:coreProperties>
</file>